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kyvfil\VO\THF\THF-UTB\2-PROSJEKTER\2.2 PLF\13210010 Gjennomseiling Torsbergrenna\Faktamappe\Rapporter\Herreflaket syd\"/>
    </mc:Choice>
  </mc:AlternateContent>
  <xr:revisionPtr revIDLastSave="0" documentId="13_ncr:1_{052E35CD-A791-4B64-B6EB-3B7B9F1376BC}" xr6:coauthVersionLast="47" xr6:coauthVersionMax="47" xr10:uidLastSave="{00000000-0000-0000-0000-000000000000}"/>
  <bookViews>
    <workbookView xWindow="-120" yWindow="-120" windowWidth="29040" windowHeight="15840" tabRatio="773" activeTab="3" xr2:uid="{00000000-000D-0000-FFFF-FFFF00000000}"/>
  </bookViews>
  <sheets>
    <sheet name="ALS" sheetId="12" r:id="rId1"/>
    <sheet name="Eurofins" sheetId="13" r:id="rId2"/>
    <sheet name="Beskrivelse" sheetId="17" r:id="rId3"/>
    <sheet name="Sedimenter kystvann" sheetId="18" r:id="rId4"/>
    <sheet name="Sedimenter ferskvann" sheetId="20" r:id="rId5"/>
    <sheet name="Arne forviklet" sheetId="19" r:id="rId6"/>
    <sheet name="ALS_Jord_Kalk" sheetId="11" r:id="rId7"/>
    <sheet name="Eurofins_jord_kalk" sheetId="14" r:id="rId8"/>
  </sheets>
  <definedNames>
    <definedName name="_xlnm.Print_Area" localSheetId="5">'Arne forviklet'!#REF!</definedName>
    <definedName name="_xlnm.Print_Area" localSheetId="4">'Sedimenter ferskvann'!$A$1:$AH$49</definedName>
    <definedName name="_xlnm.Print_Area" localSheetId="3">'Sedimenter kystvann'!$A$1:$AL$78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7" i="14" l="1" a="1"/>
  <c r="AX7" i="14" s="1"/>
  <c r="E3" i="14" s="1"/>
  <c r="AY7" i="14" a="1"/>
  <c r="AY7" i="14" s="1"/>
  <c r="F3" i="14" s="1"/>
  <c r="AW7" i="11" a="1"/>
  <c r="AW7" i="11" s="1"/>
  <c r="E3" i="11" s="1"/>
  <c r="AX7" i="11" a="1"/>
  <c r="AX7" i="11" s="1"/>
  <c r="F3" i="11" s="1"/>
  <c r="AW7" i="14" a="1"/>
  <c r="AW7" i="14" s="1"/>
  <c r="D3" i="14" s="1"/>
  <c r="AZ7" i="14" a="1"/>
  <c r="AZ7" i="14" s="1"/>
  <c r="G3" i="14" s="1"/>
  <c r="BA7" i="14" a="1"/>
  <c r="BA7" i="14" s="1"/>
  <c r="H3" i="14" s="1"/>
  <c r="BB7" i="14" a="1"/>
  <c r="BB7" i="14" s="1"/>
  <c r="I3" i="14" s="1"/>
  <c r="BC7" i="14" a="1"/>
  <c r="BC7" i="14" s="1"/>
  <c r="J3" i="14" s="1"/>
  <c r="BD7" i="14" a="1"/>
  <c r="BD7" i="14" s="1"/>
  <c r="K3" i="14" s="1"/>
  <c r="BE7" i="14" a="1"/>
  <c r="BE7" i="14" s="1"/>
  <c r="L3" i="14" s="1"/>
  <c r="BF7" i="14" a="1"/>
  <c r="BF7" i="14" s="1"/>
  <c r="M3" i="14" s="1"/>
  <c r="BG7" i="14" a="1"/>
  <c r="BG7" i="14" s="1"/>
  <c r="N3" i="14" s="1"/>
  <c r="BH7" i="14" a="1"/>
  <c r="BH7" i="14" s="1"/>
  <c r="O3" i="14" s="1"/>
  <c r="BI7" i="14" a="1"/>
  <c r="BI7" i="14" s="1"/>
  <c r="P3" i="14" s="1"/>
  <c r="BJ7" i="14" a="1"/>
  <c r="BJ7" i="14" s="1"/>
  <c r="Q3" i="14" s="1"/>
  <c r="BK7" i="14" a="1"/>
  <c r="BK7" i="14" s="1"/>
  <c r="R3" i="14" s="1"/>
  <c r="BL7" i="14" a="1"/>
  <c r="BL7" i="14" s="1"/>
  <c r="S3" i="14" s="1"/>
  <c r="BM7" i="14" a="1"/>
  <c r="BM7" i="14" s="1"/>
  <c r="T3" i="14" s="1"/>
  <c r="BN7" i="14" a="1"/>
  <c r="BN7" i="14" s="1"/>
  <c r="U3" i="14" s="1"/>
  <c r="BO7" i="14" a="1"/>
  <c r="BO7" i="14" s="1"/>
  <c r="V3" i="14" s="1"/>
  <c r="BP7" i="14" a="1"/>
  <c r="BP7" i="14" s="1"/>
  <c r="W3" i="14" s="1"/>
  <c r="BQ7" i="14" a="1"/>
  <c r="BQ7" i="14" s="1"/>
  <c r="X3" i="14" s="1"/>
  <c r="BR7" i="14" a="1"/>
  <c r="BR7" i="14" s="1"/>
  <c r="Y3" i="14" s="1"/>
  <c r="BS7" i="14" a="1"/>
  <c r="BS7" i="14" s="1"/>
  <c r="Z3" i="14" s="1"/>
  <c r="BT7" i="14" a="1"/>
  <c r="BT7" i="14" s="1"/>
  <c r="AA3" i="14" s="1"/>
  <c r="BU7" i="14" a="1"/>
  <c r="BU7" i="14" s="1"/>
  <c r="AB3" i="14" s="1"/>
  <c r="BV7" i="14" a="1"/>
  <c r="BV7" i="14" s="1"/>
  <c r="AC3" i="14" s="1"/>
  <c r="BW7" i="14" a="1"/>
  <c r="BW7" i="14" s="1"/>
  <c r="AD3" i="14" s="1"/>
  <c r="BX7" i="14" a="1"/>
  <c r="BX7" i="14" s="1"/>
  <c r="AE3" i="14" s="1"/>
  <c r="BY7" i="14" a="1"/>
  <c r="BY7" i="14" s="1"/>
  <c r="AF3" i="14" s="1"/>
  <c r="BZ7" i="14" a="1"/>
  <c r="BZ7" i="14" s="1"/>
  <c r="AG3" i="14" s="1"/>
  <c r="AY7" i="11" a="1"/>
  <c r="AY7" i="11" s="1"/>
  <c r="G3" i="11" s="1"/>
  <c r="AZ7" i="11" a="1"/>
  <c r="AZ7" i="11" s="1"/>
  <c r="H3" i="11" s="1"/>
  <c r="BA7" i="11" a="1"/>
  <c r="BA7" i="11" s="1"/>
  <c r="I3" i="11" s="1"/>
  <c r="BB7" i="11" a="1"/>
  <c r="BB7" i="11" s="1"/>
  <c r="J3" i="11" s="1"/>
  <c r="BC7" i="11" a="1"/>
  <c r="BC7" i="11" s="1"/>
  <c r="K3" i="11" s="1"/>
  <c r="BD7" i="11" a="1"/>
  <c r="BD7" i="11" s="1"/>
  <c r="L3" i="11" s="1"/>
  <c r="BE7" i="11" a="1"/>
  <c r="BE7" i="11" s="1"/>
  <c r="M3" i="11" s="1"/>
  <c r="BF7" i="11" a="1"/>
  <c r="BF7" i="11" s="1"/>
  <c r="N3" i="11" s="1"/>
  <c r="BG7" i="11" a="1"/>
  <c r="BG7" i="11" s="1"/>
  <c r="O3" i="11" s="1"/>
  <c r="BH7" i="11" a="1"/>
  <c r="BH7" i="11" s="1"/>
  <c r="P3" i="11" s="1"/>
  <c r="BI7" i="11" a="1"/>
  <c r="BI7" i="11" s="1"/>
  <c r="Q3" i="11" s="1"/>
  <c r="BJ7" i="11" a="1"/>
  <c r="BJ7" i="11" s="1"/>
  <c r="R3" i="11" s="1"/>
  <c r="BK7" i="11" a="1"/>
  <c r="BK7" i="11" s="1"/>
  <c r="S3" i="11" s="1"/>
  <c r="BL7" i="11" a="1"/>
  <c r="BL7" i="11" s="1"/>
  <c r="T3" i="11" s="1"/>
  <c r="BM7" i="11" a="1"/>
  <c r="BM7" i="11" s="1"/>
  <c r="U3" i="11" s="1"/>
  <c r="BN7" i="11" a="1"/>
  <c r="BN7" i="11" s="1"/>
  <c r="V3" i="11" s="1"/>
  <c r="BO7" i="11" a="1"/>
  <c r="BO7" i="11" s="1"/>
  <c r="W3" i="11" s="1"/>
  <c r="BP7" i="11" a="1"/>
  <c r="BP7" i="11" s="1"/>
  <c r="X3" i="11" s="1"/>
  <c r="BQ7" i="11" a="1"/>
  <c r="BQ7" i="11" s="1"/>
  <c r="Y3" i="11" s="1"/>
  <c r="BR7" i="11" a="1"/>
  <c r="BR7" i="11" s="1"/>
  <c r="Z3" i="11" s="1"/>
  <c r="BS7" i="11" a="1"/>
  <c r="BS7" i="11" s="1"/>
  <c r="AA3" i="11" s="1"/>
  <c r="BT7" i="11" a="1"/>
  <c r="BT7" i="11" s="1"/>
  <c r="AB3" i="11" s="1"/>
  <c r="BU7" i="11" a="1"/>
  <c r="BU7" i="11" s="1"/>
  <c r="AC3" i="11" s="1"/>
  <c r="BV7" i="11" a="1"/>
  <c r="BV7" i="11" s="1"/>
  <c r="AD3" i="11" s="1"/>
  <c r="BW7" i="11" a="1"/>
  <c r="BW7" i="11" s="1"/>
  <c r="AE3" i="11" s="1"/>
  <c r="BX7" i="11" a="1"/>
  <c r="BX7" i="11" s="1"/>
  <c r="AF3" i="11" s="1"/>
  <c r="BY7" i="11" a="1"/>
  <c r="BY7" i="11" s="1"/>
  <c r="AG3" i="11" s="1"/>
  <c r="AV7" i="11" a="1"/>
  <c r="AV7" i="11" s="1"/>
  <c r="D3" i="11" s="1"/>
  <c r="BL4" i="14"/>
  <c r="BM4" i="14"/>
  <c r="BN4" i="14"/>
  <c r="BO4" i="14"/>
  <c r="BP4" i="14"/>
  <c r="BQ4" i="14"/>
  <c r="BR4" i="14"/>
  <c r="BS4" i="14"/>
  <c r="BT4" i="14"/>
  <c r="BU4" i="14"/>
  <c r="BV4" i="14"/>
  <c r="BW4" i="14"/>
  <c r="BX4" i="14"/>
  <c r="BY4" i="14"/>
  <c r="BZ4" i="14"/>
  <c r="BK4" i="14"/>
  <c r="BJ4" i="14"/>
  <c r="BI4" i="14"/>
  <c r="AR27" i="14" l="1" a="1"/>
  <c r="AR27" i="14" s="1"/>
  <c r="AR28" i="14" a="1"/>
  <c r="AR28" i="14" s="1"/>
  <c r="AS23" i="14"/>
  <c r="AR23" i="14"/>
  <c r="AR22" i="14"/>
  <c r="F2" i="19" l="1"/>
  <c r="G2" i="19" s="1"/>
  <c r="H2" i="19" s="1"/>
  <c r="I2" i="19" s="1"/>
  <c r="J2" i="19" s="1"/>
  <c r="K2" i="19" s="1"/>
  <c r="L2" i="19" s="1"/>
  <c r="M2" i="19" s="1"/>
  <c r="N2" i="19" s="1"/>
  <c r="O2" i="19" s="1"/>
  <c r="P2" i="19" s="1"/>
  <c r="Q2" i="19" s="1"/>
  <c r="R2" i="19" s="1"/>
  <c r="S2" i="19" s="1"/>
  <c r="T2" i="19" s="1"/>
  <c r="U2" i="19" s="1"/>
  <c r="V2" i="19" s="1"/>
  <c r="B4" i="19" l="1"/>
  <c r="B5" i="19" s="1"/>
  <c r="B6" i="19" l="1"/>
  <c r="AR20" i="14"/>
  <c r="AR19" i="14"/>
  <c r="AS15" i="14"/>
  <c r="AR15" i="14"/>
  <c r="AR14" i="14"/>
  <c r="B7" i="19" l="1"/>
  <c r="B8" i="19" l="1"/>
  <c r="B9" i="19" l="1"/>
  <c r="B10" i="19" l="1"/>
  <c r="AR6" i="14"/>
  <c r="AR7" i="14"/>
  <c r="B11" i="19" l="1"/>
  <c r="AR12" i="14"/>
  <c r="AR11" i="14"/>
  <c r="AR9" i="14"/>
  <c r="AR8" i="14"/>
  <c r="AS7" i="14"/>
  <c r="AN2" i="11"/>
  <c r="B12" i="19" l="1"/>
  <c r="AR10" i="14"/>
  <c r="AL4" i="14"/>
  <c r="AL5" i="14"/>
  <c r="AN3" i="14"/>
  <c r="AB2" i="14" s="1"/>
  <c r="AN9" i="11"/>
  <c r="B13" i="19" l="1"/>
  <c r="AN4" i="14"/>
  <c r="AR8" i="11"/>
  <c r="AR7" i="11"/>
  <c r="AR6" i="11"/>
  <c r="U2" i="14"/>
  <c r="S2" i="14"/>
  <c r="AF2" i="14"/>
  <c r="H2" i="14"/>
  <c r="L2" i="14"/>
  <c r="AA2" i="14"/>
  <c r="R2" i="14"/>
  <c r="O2" i="14"/>
  <c r="AJ2" i="14"/>
  <c r="Q2" i="14"/>
  <c r="G2" i="14"/>
  <c r="AC2" i="14"/>
  <c r="J2" i="14"/>
  <c r="AD2" i="14"/>
  <c r="I2" i="14"/>
  <c r="AE2" i="14"/>
  <c r="AG2" i="14"/>
  <c r="AI2" i="14"/>
  <c r="N2" i="14"/>
  <c r="T2" i="14"/>
  <c r="W2" i="14"/>
  <c r="P2" i="14"/>
  <c r="V2" i="14"/>
  <c r="Y2" i="14"/>
  <c r="M2" i="14"/>
  <c r="K2" i="14"/>
  <c r="Z2" i="14"/>
  <c r="X2" i="14"/>
  <c r="AN7" i="14"/>
  <c r="B14" i="19" l="1"/>
  <c r="AR9" i="11"/>
  <c r="AN8" i="14"/>
  <c r="B15" i="19" l="1"/>
  <c r="A4" i="14"/>
  <c r="AN7" i="11"/>
  <c r="Q4" i="14"/>
  <c r="B16" i="19" l="1"/>
  <c r="A5" i="14"/>
  <c r="AE4" i="14"/>
  <c r="K4" i="14"/>
  <c r="Y4" i="14"/>
  <c r="T4" i="14"/>
  <c r="AG4" i="14"/>
  <c r="AJ4" i="14"/>
  <c r="C4" i="14"/>
  <c r="AA4" i="14"/>
  <c r="O4" i="14"/>
  <c r="V4" i="14"/>
  <c r="N4" i="14"/>
  <c r="AI4" i="14"/>
  <c r="L4" i="14"/>
  <c r="U4" i="14"/>
  <c r="H4" i="14"/>
  <c r="X4" i="14"/>
  <c r="F4" i="14"/>
  <c r="P4" i="14"/>
  <c r="G4" i="14"/>
  <c r="AB4" i="14"/>
  <c r="W4" i="14"/>
  <c r="Z4" i="14"/>
  <c r="J4" i="14"/>
  <c r="AD4" i="14"/>
  <c r="D4" i="14"/>
  <c r="E4" i="14"/>
  <c r="M4" i="14"/>
  <c r="S4" i="14"/>
  <c r="AC4" i="14"/>
  <c r="R4" i="14"/>
  <c r="I4" i="14"/>
  <c r="AF4" i="14"/>
  <c r="C5" i="14"/>
  <c r="B17" i="19" l="1"/>
  <c r="AH4" i="14"/>
  <c r="A6" i="14"/>
  <c r="AN4" i="11"/>
  <c r="AN5" i="11"/>
  <c r="Q5" i="14"/>
  <c r="R5" i="14"/>
  <c r="AJ5" i="14"/>
  <c r="Y5" i="14"/>
  <c r="Z5" i="14"/>
  <c r="AI5" i="14"/>
  <c r="D5" i="14"/>
  <c r="AI6" i="14"/>
  <c r="N5" i="14"/>
  <c r="AD5" i="14"/>
  <c r="H5" i="14"/>
  <c r="T5" i="14"/>
  <c r="AE5" i="14"/>
  <c r="X5" i="14"/>
  <c r="J5" i="14"/>
  <c r="V5" i="14"/>
  <c r="AC5" i="14"/>
  <c r="E5" i="14"/>
  <c r="G5" i="14"/>
  <c r="K5" i="14"/>
  <c r="C6" i="14"/>
  <c r="O5" i="14"/>
  <c r="F5" i="14"/>
  <c r="M5" i="14"/>
  <c r="B4" i="14"/>
  <c r="U5" i="14"/>
  <c r="W5" i="14"/>
  <c r="I5" i="14"/>
  <c r="AG5" i="14"/>
  <c r="P5" i="14"/>
  <c r="AA5" i="14"/>
  <c r="S5" i="14"/>
  <c r="AF5" i="14"/>
  <c r="AB5" i="14"/>
  <c r="L5" i="14"/>
  <c r="Q6" i="14"/>
  <c r="B18" i="19" l="1"/>
  <c r="AH5" i="14"/>
  <c r="A7" i="14"/>
  <c r="AN8" i="11"/>
  <c r="AN3" i="11"/>
  <c r="AG6" i="14"/>
  <c r="N6" i="14"/>
  <c r="R6" i="14"/>
  <c r="Y6" i="14"/>
  <c r="I6" i="14"/>
  <c r="AJ6" i="14"/>
  <c r="K6" i="14"/>
  <c r="M6" i="14"/>
  <c r="AC6" i="14"/>
  <c r="C7" i="14"/>
  <c r="U6" i="14"/>
  <c r="AE6" i="14"/>
  <c r="T6" i="14"/>
  <c r="AF6" i="14"/>
  <c r="AD6" i="14"/>
  <c r="AB6" i="14"/>
  <c r="J6" i="14"/>
  <c r="P7" i="14"/>
  <c r="AA6" i="14"/>
  <c r="S6" i="14"/>
  <c r="H6" i="14"/>
  <c r="D6" i="14"/>
  <c r="AJ7" i="14"/>
  <c r="E6" i="14"/>
  <c r="Z6" i="14"/>
  <c r="AN6" i="11"/>
  <c r="V6" i="14"/>
  <c r="X6" i="14"/>
  <c r="L6" i="14"/>
  <c r="W6" i="14"/>
  <c r="G6" i="14"/>
  <c r="O6" i="14"/>
  <c r="P6" i="14"/>
  <c r="F6" i="14"/>
  <c r="Q7" i="14"/>
  <c r="B19" i="19" l="1"/>
  <c r="AH6" i="14"/>
  <c r="A8" i="14"/>
  <c r="A4" i="11"/>
  <c r="O2" i="11"/>
  <c r="G2" i="11"/>
  <c r="AA7" i="14"/>
  <c r="L7" i="14"/>
  <c r="E7" i="14"/>
  <c r="R7" i="14"/>
  <c r="X7" i="14"/>
  <c r="K7" i="14"/>
  <c r="N7" i="14"/>
  <c r="AE7" i="14"/>
  <c r="AG7" i="14"/>
  <c r="AB7" i="14"/>
  <c r="U7" i="14"/>
  <c r="M7" i="14"/>
  <c r="V7" i="14"/>
  <c r="Q8" i="14"/>
  <c r="T7" i="14"/>
  <c r="Z7" i="14"/>
  <c r="J7" i="14"/>
  <c r="F7" i="14"/>
  <c r="I7" i="14"/>
  <c r="B5" i="14"/>
  <c r="G7" i="14"/>
  <c r="AF7" i="14"/>
  <c r="D7" i="14"/>
  <c r="W7" i="14"/>
  <c r="H7" i="14"/>
  <c r="S7" i="14"/>
  <c r="O7" i="14"/>
  <c r="AC7" i="14"/>
  <c r="Y7" i="14"/>
  <c r="D4" i="11"/>
  <c r="AD7" i="14"/>
  <c r="AI7" i="14"/>
  <c r="C4" i="11"/>
  <c r="B20" i="19" l="1"/>
  <c r="AH7" i="14"/>
  <c r="A9" i="14"/>
  <c r="A5" i="11"/>
  <c r="AA2" i="11"/>
  <c r="AC2" i="11"/>
  <c r="V2" i="11"/>
  <c r="T2" i="11"/>
  <c r="AB2" i="11"/>
  <c r="K2" i="11"/>
  <c r="W2" i="11"/>
  <c r="AI2" i="11"/>
  <c r="AF2" i="11"/>
  <c r="H2" i="11"/>
  <c r="R2" i="11"/>
  <c r="AE2" i="11"/>
  <c r="M2" i="11"/>
  <c r="S2" i="11"/>
  <c r="Z2" i="11"/>
  <c r="AJ2" i="11"/>
  <c r="P2" i="11"/>
  <c r="N2" i="11"/>
  <c r="AD2" i="11"/>
  <c r="I2" i="11"/>
  <c r="L2" i="11"/>
  <c r="X2" i="11"/>
  <c r="AG2" i="11"/>
  <c r="U2" i="11"/>
  <c r="Y2" i="11"/>
  <c r="Q2" i="11"/>
  <c r="J2" i="11"/>
  <c r="D3" i="20"/>
  <c r="V8" i="14"/>
  <c r="W8" i="14"/>
  <c r="F8" i="14"/>
  <c r="M8" i="14"/>
  <c r="R8" i="14"/>
  <c r="C8" i="14"/>
  <c r="S8" i="14"/>
  <c r="F4" i="11"/>
  <c r="C5" i="11"/>
  <c r="T8" i="14"/>
  <c r="U8" i="14"/>
  <c r="J8" i="14"/>
  <c r="AA8" i="14"/>
  <c r="B4" i="11"/>
  <c r="AF8" i="14"/>
  <c r="O8" i="14"/>
  <c r="G4" i="11"/>
  <c r="AJ8" i="14"/>
  <c r="K8" i="14"/>
  <c r="D8" i="14"/>
  <c r="AI8" i="14"/>
  <c r="E4" i="11"/>
  <c r="AB8" i="14"/>
  <c r="AE8" i="14"/>
  <c r="O4" i="11"/>
  <c r="P8" i="14"/>
  <c r="Q9" i="14"/>
  <c r="AC8" i="14"/>
  <c r="L8" i="14"/>
  <c r="G8" i="14"/>
  <c r="Y8" i="14"/>
  <c r="C9" i="14"/>
  <c r="B6" i="14"/>
  <c r="P9" i="14"/>
  <c r="Z8" i="14"/>
  <c r="D9" i="14"/>
  <c r="X8" i="14"/>
  <c r="E8" i="14"/>
  <c r="AD8" i="14"/>
  <c r="H8" i="14"/>
  <c r="AG8" i="14"/>
  <c r="I8" i="14"/>
  <c r="N8" i="14"/>
  <c r="B21" i="19" l="1"/>
  <c r="AH8" i="14"/>
  <c r="A10" i="14"/>
  <c r="A6" i="11"/>
  <c r="E3" i="20"/>
  <c r="G3" i="20"/>
  <c r="F3" i="20"/>
  <c r="O3" i="20"/>
  <c r="C3" i="20"/>
  <c r="C4" i="20"/>
  <c r="L9" i="14"/>
  <c r="Z9" i="14"/>
  <c r="T5" i="11"/>
  <c r="AA5" i="11"/>
  <c r="R9" i="14"/>
  <c r="Y9" i="14"/>
  <c r="P4" i="11"/>
  <c r="Q4" i="11"/>
  <c r="Z4" i="11"/>
  <c r="U4" i="11"/>
  <c r="U5" i="11"/>
  <c r="E9" i="14"/>
  <c r="N5" i="11"/>
  <c r="AG5" i="11"/>
  <c r="Q10" i="14"/>
  <c r="F9" i="14"/>
  <c r="M4" i="11"/>
  <c r="AF5" i="11"/>
  <c r="AF9" i="14"/>
  <c r="AE9" i="14"/>
  <c r="K5" i="11"/>
  <c r="E5" i="11"/>
  <c r="X5" i="11"/>
  <c r="AA9" i="14"/>
  <c r="S4" i="11"/>
  <c r="E4" i="19"/>
  <c r="P5" i="11"/>
  <c r="AI4" i="11"/>
  <c r="V4" i="11"/>
  <c r="C10" i="14"/>
  <c r="V5" i="11"/>
  <c r="X4" i="11"/>
  <c r="AC5" i="11"/>
  <c r="AJ5" i="11"/>
  <c r="R5" i="11"/>
  <c r="W9" i="14"/>
  <c r="AB4" i="11"/>
  <c r="G5" i="11"/>
  <c r="U9" i="14"/>
  <c r="AB5" i="11"/>
  <c r="M9" i="14"/>
  <c r="I5" i="11"/>
  <c r="B5" i="11"/>
  <c r="J9" i="14"/>
  <c r="S9" i="14"/>
  <c r="S5" i="11"/>
  <c r="AD9" i="14"/>
  <c r="J4" i="11"/>
  <c r="H9" i="14"/>
  <c r="Z5" i="11"/>
  <c r="C6" i="11"/>
  <c r="R4" i="11"/>
  <c r="AC4" i="11"/>
  <c r="AE4" i="11"/>
  <c r="X9" i="14"/>
  <c r="I9" i="14"/>
  <c r="AF4" i="11"/>
  <c r="AB9" i="14"/>
  <c r="W5" i="11"/>
  <c r="H4" i="11"/>
  <c r="T4" i="11"/>
  <c r="I4" i="11"/>
  <c r="F5" i="11"/>
  <c r="V9" i="14"/>
  <c r="B7" i="14"/>
  <c r="P10" i="14"/>
  <c r="AA4" i="11"/>
  <c r="AJ4" i="11"/>
  <c r="AI9" i="14"/>
  <c r="N4" i="11"/>
  <c r="T9" i="14"/>
  <c r="O5" i="11"/>
  <c r="B8" i="14"/>
  <c r="N9" i="14"/>
  <c r="AG9" i="14"/>
  <c r="AD5" i="11"/>
  <c r="AC9" i="14"/>
  <c r="G9" i="14"/>
  <c r="Q5" i="11"/>
  <c r="F4" i="19"/>
  <c r="O9" i="14"/>
  <c r="AD4" i="11"/>
  <c r="K4" i="11"/>
  <c r="AE5" i="11"/>
  <c r="E13" i="19"/>
  <c r="H5" i="11"/>
  <c r="AG4" i="11"/>
  <c r="W4" i="11"/>
  <c r="M5" i="11"/>
  <c r="AI5" i="11"/>
  <c r="J5" i="11"/>
  <c r="K9" i="14"/>
  <c r="Y4" i="11"/>
  <c r="L4" i="11"/>
  <c r="Y5" i="11"/>
  <c r="L5" i="11"/>
  <c r="B22" i="19" l="1"/>
  <c r="AH4" i="11"/>
  <c r="A11" i="14"/>
  <c r="A7" i="11"/>
  <c r="E4" i="20"/>
  <c r="AB3" i="20"/>
  <c r="S4" i="20"/>
  <c r="J4" i="20"/>
  <c r="AF3" i="20"/>
  <c r="X3" i="20"/>
  <c r="K3" i="20"/>
  <c r="AB4" i="20"/>
  <c r="M3" i="20"/>
  <c r="W4" i="20"/>
  <c r="AE4" i="20"/>
  <c r="V4" i="20"/>
  <c r="R4" i="20"/>
  <c r="Q4" i="20"/>
  <c r="F4" i="20"/>
  <c r="U3" i="20"/>
  <c r="P4" i="20"/>
  <c r="T4" i="20"/>
  <c r="Q3" i="20"/>
  <c r="J3" i="20"/>
  <c r="S3" i="20"/>
  <c r="AD4" i="20"/>
  <c r="O4" i="20"/>
  <c r="T3" i="20"/>
  <c r="Y3" i="20"/>
  <c r="AE3" i="20"/>
  <c r="Y4" i="20"/>
  <c r="L4" i="20"/>
  <c r="I4" i="20"/>
  <c r="H3" i="20"/>
  <c r="Z3" i="20"/>
  <c r="G4" i="20"/>
  <c r="AA4" i="20"/>
  <c r="AG4" i="20"/>
  <c r="W3" i="20"/>
  <c r="AC4" i="20"/>
  <c r="X4" i="20"/>
  <c r="AC3" i="20"/>
  <c r="Z4" i="20"/>
  <c r="AA3" i="20"/>
  <c r="N3" i="20"/>
  <c r="I3" i="20"/>
  <c r="N4" i="20"/>
  <c r="L3" i="20"/>
  <c r="AG3" i="20"/>
  <c r="M4" i="20"/>
  <c r="H4" i="20"/>
  <c r="V3" i="20"/>
  <c r="R3" i="20"/>
  <c r="AF4" i="20"/>
  <c r="U4" i="20"/>
  <c r="K4" i="20"/>
  <c r="P3" i="20"/>
  <c r="AD3" i="20"/>
  <c r="F20" i="19"/>
  <c r="Y10" i="14"/>
  <c r="E16" i="19"/>
  <c r="G10" i="14"/>
  <c r="E21" i="19"/>
  <c r="R10" i="14"/>
  <c r="W6" i="11"/>
  <c r="F15" i="19"/>
  <c r="AD10" i="14"/>
  <c r="T10" i="14"/>
  <c r="Y6" i="11"/>
  <c r="E11" i="19"/>
  <c r="AJ6" i="11"/>
  <c r="AB6" i="11"/>
  <c r="AG6" i="11"/>
  <c r="E7" i="19"/>
  <c r="M6" i="11"/>
  <c r="AF6" i="11"/>
  <c r="J6" i="11"/>
  <c r="H6" i="11"/>
  <c r="F14" i="19"/>
  <c r="N6" i="11"/>
  <c r="F6" i="11"/>
  <c r="F17" i="19"/>
  <c r="U6" i="11"/>
  <c r="AC6" i="11"/>
  <c r="W10" i="14"/>
  <c r="AA6" i="11"/>
  <c r="E10" i="14"/>
  <c r="M10" i="14"/>
  <c r="L10" i="14"/>
  <c r="F8" i="19"/>
  <c r="E6" i="19"/>
  <c r="Z6" i="11"/>
  <c r="E19" i="19"/>
  <c r="F6" i="19"/>
  <c r="C7" i="11"/>
  <c r="E14" i="19"/>
  <c r="X6" i="11"/>
  <c r="I6" i="11"/>
  <c r="U10" i="14"/>
  <c r="F22" i="19"/>
  <c r="S10" i="14"/>
  <c r="AB10" i="14"/>
  <c r="K6" i="11"/>
  <c r="Z10" i="14"/>
  <c r="F10" i="14"/>
  <c r="E9" i="19"/>
  <c r="P6" i="11"/>
  <c r="AD6" i="11"/>
  <c r="G6" i="11"/>
  <c r="F16" i="19"/>
  <c r="F19" i="19"/>
  <c r="F11" i="19"/>
  <c r="AF10" i="14"/>
  <c r="F18" i="19"/>
  <c r="N10" i="14"/>
  <c r="H10" i="14"/>
  <c r="S6" i="11"/>
  <c r="K10" i="14"/>
  <c r="AE6" i="11"/>
  <c r="Q6" i="11"/>
  <c r="AC10" i="14"/>
  <c r="T6" i="11"/>
  <c r="V10" i="14"/>
  <c r="AE10" i="14"/>
  <c r="E12" i="19"/>
  <c r="E8" i="19"/>
  <c r="O6" i="11"/>
  <c r="B6" i="11"/>
  <c r="J10" i="14"/>
  <c r="O10" i="14"/>
  <c r="X10" i="14"/>
  <c r="F13" i="19"/>
  <c r="R6" i="11"/>
  <c r="F5" i="19"/>
  <c r="E15" i="19"/>
  <c r="E17" i="19"/>
  <c r="L6" i="11"/>
  <c r="AI6" i="11"/>
  <c r="F9" i="19"/>
  <c r="Q11" i="14"/>
  <c r="E5" i="19"/>
  <c r="E18" i="19"/>
  <c r="AA10" i="14"/>
  <c r="F21" i="19"/>
  <c r="V6" i="11"/>
  <c r="AG10" i="14"/>
  <c r="E6" i="11"/>
  <c r="F12" i="19"/>
  <c r="E20" i="19"/>
  <c r="C11" i="14"/>
  <c r="I10" i="14"/>
  <c r="F7" i="19"/>
  <c r="F10" i="19"/>
  <c r="E10" i="19"/>
  <c r="E22" i="19"/>
  <c r="B23" i="19" l="1"/>
  <c r="A12" i="14"/>
  <c r="A8" i="11"/>
  <c r="E5" i="20"/>
  <c r="J5" i="20"/>
  <c r="W5" i="20"/>
  <c r="O5" i="20"/>
  <c r="Y5" i="20"/>
  <c r="H5" i="20"/>
  <c r="V5" i="20"/>
  <c r="R5" i="20"/>
  <c r="F5" i="20"/>
  <c r="L5" i="20"/>
  <c r="U5" i="20"/>
  <c r="N5" i="20"/>
  <c r="Q5" i="20"/>
  <c r="AD5" i="20"/>
  <c r="AC5" i="20"/>
  <c r="I5" i="20"/>
  <c r="AA5" i="20"/>
  <c r="G5" i="20"/>
  <c r="M5" i="20"/>
  <c r="AF5" i="20"/>
  <c r="P5" i="20"/>
  <c r="AG5" i="20"/>
  <c r="AE5" i="20"/>
  <c r="S5" i="20"/>
  <c r="AB5" i="20"/>
  <c r="Z5" i="20"/>
  <c r="K5" i="20"/>
  <c r="T5" i="20"/>
  <c r="X5" i="20"/>
  <c r="AJ7" i="11"/>
  <c r="I7" i="11"/>
  <c r="X11" i="14"/>
  <c r="Y7" i="11"/>
  <c r="E11" i="14"/>
  <c r="N7" i="11"/>
  <c r="H7" i="11"/>
  <c r="U11" i="14"/>
  <c r="AG7" i="11"/>
  <c r="G12" i="19"/>
  <c r="L11" i="14"/>
  <c r="AG11" i="14"/>
  <c r="G18" i="19"/>
  <c r="AC11" i="14"/>
  <c r="G14" i="19"/>
  <c r="G6" i="19"/>
  <c r="D7" i="11"/>
  <c r="C8" i="11"/>
  <c r="E7" i="11"/>
  <c r="AE7" i="11"/>
  <c r="F7" i="11"/>
  <c r="AC7" i="11"/>
  <c r="O7" i="11"/>
  <c r="AJ9" i="14"/>
  <c r="D5" i="11"/>
  <c r="G13" i="19"/>
  <c r="Z7" i="11"/>
  <c r="AF7" i="11"/>
  <c r="H11" i="14"/>
  <c r="AJ11" i="14"/>
  <c r="S11" i="14"/>
  <c r="G15" i="19"/>
  <c r="AD11" i="14"/>
  <c r="V7" i="11"/>
  <c r="M7" i="11"/>
  <c r="D11" i="14"/>
  <c r="V11" i="14"/>
  <c r="F11" i="14"/>
  <c r="AI10" i="14"/>
  <c r="O11" i="14"/>
  <c r="R7" i="11"/>
  <c r="R11" i="14"/>
  <c r="N11" i="14"/>
  <c r="G16" i="19"/>
  <c r="X7" i="11"/>
  <c r="J7" i="11"/>
  <c r="G22" i="19"/>
  <c r="AF11" i="14"/>
  <c r="U7" i="11"/>
  <c r="B7" i="11"/>
  <c r="W7" i="11"/>
  <c r="G21" i="19"/>
  <c r="AJ10" i="14"/>
  <c r="W11" i="14"/>
  <c r="G19" i="19"/>
  <c r="AA11" i="14"/>
  <c r="AB11" i="14"/>
  <c r="T7" i="11"/>
  <c r="Z11" i="14"/>
  <c r="K7" i="11"/>
  <c r="K11" i="14"/>
  <c r="G17" i="19"/>
  <c r="G5" i="19"/>
  <c r="T11" i="14"/>
  <c r="G11" i="19"/>
  <c r="D6" i="11"/>
  <c r="G8" i="19"/>
  <c r="M11" i="14"/>
  <c r="AB7" i="11"/>
  <c r="Q7" i="11"/>
  <c r="C12" i="14"/>
  <c r="P11" i="14"/>
  <c r="G20" i="19"/>
  <c r="P12" i="14"/>
  <c r="AI11" i="14"/>
  <c r="G9" i="19"/>
  <c r="G7" i="11"/>
  <c r="Q12" i="14"/>
  <c r="Y11" i="14"/>
  <c r="AD7" i="11"/>
  <c r="J11" i="14"/>
  <c r="G11" i="14"/>
  <c r="G23" i="19"/>
  <c r="S7" i="11"/>
  <c r="I11" i="14"/>
  <c r="D10" i="14"/>
  <c r="P7" i="11"/>
  <c r="AI7" i="11"/>
  <c r="L7" i="11"/>
  <c r="G10" i="19"/>
  <c r="AA7" i="11"/>
  <c r="G7" i="19"/>
  <c r="AE11" i="14"/>
  <c r="B24" i="19" l="1"/>
  <c r="AH10" i="14"/>
  <c r="AH9" i="14"/>
  <c r="AH5" i="11"/>
  <c r="AH6" i="11"/>
  <c r="AH11" i="14"/>
  <c r="A13" i="14"/>
  <c r="AH7" i="11"/>
  <c r="A9" i="11"/>
  <c r="D6" i="20"/>
  <c r="E6" i="20"/>
  <c r="G6" i="20"/>
  <c r="V6" i="20"/>
  <c r="H6" i="20"/>
  <c r="Z6" i="20"/>
  <c r="AE6" i="20"/>
  <c r="C6" i="20"/>
  <c r="Y6" i="20"/>
  <c r="W6" i="20"/>
  <c r="D4" i="20"/>
  <c r="I6" i="20"/>
  <c r="B4" i="20"/>
  <c r="U6" i="20"/>
  <c r="R6" i="20"/>
  <c r="C7" i="20"/>
  <c r="AB6" i="20"/>
  <c r="P6" i="20"/>
  <c r="C5" i="20"/>
  <c r="D5" i="20"/>
  <c r="AD6" i="20"/>
  <c r="M6" i="20"/>
  <c r="O6" i="20"/>
  <c r="B3" i="20"/>
  <c r="Q6" i="20"/>
  <c r="N6" i="20"/>
  <c r="S6" i="20"/>
  <c r="K6" i="20"/>
  <c r="F6" i="20"/>
  <c r="T6" i="20"/>
  <c r="J6" i="20"/>
  <c r="AC6" i="20"/>
  <c r="AG6" i="20"/>
  <c r="X6" i="20"/>
  <c r="L6" i="20"/>
  <c r="AF6" i="20"/>
  <c r="AA6" i="20"/>
  <c r="E23" i="19"/>
  <c r="H12" i="14"/>
  <c r="T12" i="14"/>
  <c r="U8" i="11"/>
  <c r="Q13" i="14"/>
  <c r="P13" i="14"/>
  <c r="AC8" i="11"/>
  <c r="K8" i="11"/>
  <c r="H5" i="19"/>
  <c r="G8" i="11"/>
  <c r="AF8" i="11"/>
  <c r="AG12" i="14"/>
  <c r="F23" i="19"/>
  <c r="AI8" i="11"/>
  <c r="G4" i="19"/>
  <c r="H16" i="19"/>
  <c r="Q8" i="11"/>
  <c r="X8" i="11"/>
  <c r="S12" i="14"/>
  <c r="L8" i="11"/>
  <c r="H11" i="19"/>
  <c r="U12" i="14"/>
  <c r="H24" i="19"/>
  <c r="AD8" i="11"/>
  <c r="AE8" i="11"/>
  <c r="AB8" i="11"/>
  <c r="X12" i="14"/>
  <c r="AA8" i="11"/>
  <c r="H9" i="19"/>
  <c r="H13" i="19"/>
  <c r="H14" i="19"/>
  <c r="D8" i="11"/>
  <c r="H10" i="19"/>
  <c r="K12" i="14"/>
  <c r="C9" i="11"/>
  <c r="H7" i="19"/>
  <c r="V12" i="14"/>
  <c r="H22" i="19"/>
  <c r="R12" i="14"/>
  <c r="E12" i="14"/>
  <c r="H18" i="19"/>
  <c r="H8" i="19"/>
  <c r="F3" i="19"/>
  <c r="AJ12" i="14"/>
  <c r="H17" i="19"/>
  <c r="H23" i="19"/>
  <c r="Z12" i="14"/>
  <c r="M12" i="14"/>
  <c r="P8" i="11"/>
  <c r="AF12" i="14"/>
  <c r="H8" i="11"/>
  <c r="Y8" i="11"/>
  <c r="Z8" i="11"/>
  <c r="E3" i="19"/>
  <c r="L12" i="14"/>
  <c r="AG8" i="11"/>
  <c r="B11" i="14"/>
  <c r="N12" i="14"/>
  <c r="O12" i="14"/>
  <c r="AB12" i="14"/>
  <c r="R8" i="11"/>
  <c r="W12" i="14"/>
  <c r="T8" i="11"/>
  <c r="Y12" i="14"/>
  <c r="I8" i="11"/>
  <c r="V8" i="11"/>
  <c r="H19" i="19"/>
  <c r="B8" i="11"/>
  <c r="M8" i="11"/>
  <c r="AI12" i="14"/>
  <c r="H6" i="19"/>
  <c r="S8" i="11"/>
  <c r="AA12" i="14"/>
  <c r="B9" i="14"/>
  <c r="H4" i="19"/>
  <c r="AC12" i="14"/>
  <c r="J8" i="11"/>
  <c r="H12" i="19"/>
  <c r="AJ8" i="11"/>
  <c r="F12" i="14"/>
  <c r="H21" i="19"/>
  <c r="J12" i="14"/>
  <c r="F8" i="11"/>
  <c r="N8" i="11"/>
  <c r="W8" i="11"/>
  <c r="AD12" i="14"/>
  <c r="H20" i="19"/>
  <c r="H15" i="19"/>
  <c r="B10" i="14"/>
  <c r="D12" i="14"/>
  <c r="E8" i="11"/>
  <c r="AE12" i="14"/>
  <c r="I4" i="19"/>
  <c r="G12" i="14"/>
  <c r="O8" i="11"/>
  <c r="I12" i="14"/>
  <c r="B25" i="19" l="1"/>
  <c r="AH12" i="14"/>
  <c r="A14" i="14"/>
  <c r="AH8" i="11"/>
  <c r="A10" i="11"/>
  <c r="D7" i="20"/>
  <c r="X7" i="20"/>
  <c r="L7" i="20"/>
  <c r="S7" i="20"/>
  <c r="C8" i="20"/>
  <c r="N7" i="20"/>
  <c r="Q7" i="20"/>
  <c r="V7" i="20"/>
  <c r="AD7" i="20"/>
  <c r="F7" i="20"/>
  <c r="AF7" i="20"/>
  <c r="P7" i="20"/>
  <c r="H7" i="20"/>
  <c r="AE7" i="20"/>
  <c r="AG7" i="20"/>
  <c r="B6" i="20"/>
  <c r="O7" i="20"/>
  <c r="AB7" i="20"/>
  <c r="R7" i="20"/>
  <c r="AA7" i="20"/>
  <c r="W7" i="20"/>
  <c r="G7" i="20"/>
  <c r="I7" i="20"/>
  <c r="T7" i="20"/>
  <c r="J7" i="20"/>
  <c r="AC7" i="20"/>
  <c r="B7" i="20"/>
  <c r="Y7" i="20"/>
  <c r="K7" i="20"/>
  <c r="U7" i="20"/>
  <c r="E7" i="20"/>
  <c r="Z7" i="20"/>
  <c r="B5" i="20"/>
  <c r="M7" i="20"/>
  <c r="F24" i="19"/>
  <c r="B12" i="14"/>
  <c r="W13" i="14"/>
  <c r="I7" i="19"/>
  <c r="Z13" i="14"/>
  <c r="N9" i="11"/>
  <c r="H9" i="11"/>
  <c r="J9" i="11"/>
  <c r="H13" i="14"/>
  <c r="AJ13" i="14"/>
  <c r="E24" i="19"/>
  <c r="B9" i="11"/>
  <c r="AA13" i="14"/>
  <c r="I16" i="19"/>
  <c r="Z9" i="11"/>
  <c r="I23" i="19"/>
  <c r="F13" i="14"/>
  <c r="R13" i="14"/>
  <c r="I9" i="11"/>
  <c r="I11" i="19"/>
  <c r="AB9" i="11"/>
  <c r="AE13" i="14"/>
  <c r="I22" i="19"/>
  <c r="I12" i="19"/>
  <c r="G24" i="19"/>
  <c r="E13" i="14"/>
  <c r="I5" i="19"/>
  <c r="T13" i="14"/>
  <c r="I15" i="19"/>
  <c r="I21" i="19"/>
  <c r="G9" i="11"/>
  <c r="AD9" i="11"/>
  <c r="AB13" i="14"/>
  <c r="U13" i="14"/>
  <c r="K9" i="11"/>
  <c r="G3" i="19"/>
  <c r="Y13" i="14"/>
  <c r="AA9" i="11"/>
  <c r="F9" i="11"/>
  <c r="S13" i="14"/>
  <c r="Q9" i="11"/>
  <c r="V13" i="14"/>
  <c r="I17" i="19"/>
  <c r="W9" i="11"/>
  <c r="AF13" i="14"/>
  <c r="R9" i="11"/>
  <c r="I10" i="19"/>
  <c r="J4" i="19"/>
  <c r="AI13" i="14"/>
  <c r="D9" i="11"/>
  <c r="X13" i="14"/>
  <c r="I13" i="14"/>
  <c r="X9" i="11"/>
  <c r="I3" i="19"/>
  <c r="AJ9" i="11"/>
  <c r="M9" i="11"/>
  <c r="AE9" i="11"/>
  <c r="L13" i="14"/>
  <c r="L9" i="11"/>
  <c r="U9" i="11"/>
  <c r="E9" i="11"/>
  <c r="I20" i="19"/>
  <c r="I13" i="19"/>
  <c r="D13" i="14"/>
  <c r="I8" i="19"/>
  <c r="T9" i="11"/>
  <c r="I19" i="19"/>
  <c r="M13" i="14"/>
  <c r="AF9" i="11"/>
  <c r="P9" i="11"/>
  <c r="AC13" i="14"/>
  <c r="AI9" i="11"/>
  <c r="C13" i="14"/>
  <c r="J13" i="14"/>
  <c r="Q14" i="14"/>
  <c r="AC9" i="11"/>
  <c r="V9" i="11"/>
  <c r="K13" i="14"/>
  <c r="AG9" i="11"/>
  <c r="O13" i="14"/>
  <c r="Y9" i="11"/>
  <c r="I18" i="19"/>
  <c r="O9" i="11"/>
  <c r="H3" i="19"/>
  <c r="G13" i="14"/>
  <c r="I14" i="19"/>
  <c r="AG13" i="14"/>
  <c r="I25" i="19"/>
  <c r="S9" i="11"/>
  <c r="I9" i="19"/>
  <c r="N13" i="14"/>
  <c r="I6" i="19"/>
  <c r="I24" i="19"/>
  <c r="AD13" i="14"/>
  <c r="C14" i="14"/>
  <c r="C10" i="11"/>
  <c r="B26" i="19" l="1"/>
  <c r="AH13" i="14"/>
  <c r="A15" i="14"/>
  <c r="AH9" i="11"/>
  <c r="A11" i="11"/>
  <c r="D8" i="20"/>
  <c r="C9" i="20"/>
  <c r="AD8" i="20"/>
  <c r="AE8" i="20"/>
  <c r="Q8" i="20"/>
  <c r="N8" i="20"/>
  <c r="G8" i="20"/>
  <c r="AB8" i="20"/>
  <c r="F8" i="20"/>
  <c r="AG8" i="20"/>
  <c r="O8" i="20"/>
  <c r="Z8" i="20"/>
  <c r="L8" i="20"/>
  <c r="S8" i="20"/>
  <c r="AA8" i="20"/>
  <c r="Y8" i="20"/>
  <c r="E8" i="20"/>
  <c r="H8" i="20"/>
  <c r="X8" i="20"/>
  <c r="R8" i="20"/>
  <c r="B8" i="20"/>
  <c r="AC8" i="20"/>
  <c r="J8" i="20"/>
  <c r="P8" i="20"/>
  <c r="I8" i="20"/>
  <c r="V8" i="20"/>
  <c r="U8" i="20"/>
  <c r="M8" i="20"/>
  <c r="K8" i="20"/>
  <c r="AF8" i="20"/>
  <c r="W8" i="20"/>
  <c r="T8" i="20"/>
  <c r="E25" i="19"/>
  <c r="Z14" i="14"/>
  <c r="J10" i="11"/>
  <c r="U10" i="11"/>
  <c r="R14" i="14"/>
  <c r="D14" i="14"/>
  <c r="K14" i="14"/>
  <c r="I14" i="14"/>
  <c r="J24" i="19"/>
  <c r="X14" i="14"/>
  <c r="M14" i="14"/>
  <c r="AF14" i="14"/>
  <c r="U14" i="14"/>
  <c r="F25" i="19"/>
  <c r="B13" i="14"/>
  <c r="G10" i="11"/>
  <c r="Y10" i="11"/>
  <c r="V10" i="11"/>
  <c r="AE10" i="11"/>
  <c r="F14" i="14"/>
  <c r="L14" i="14"/>
  <c r="J10" i="19"/>
  <c r="N10" i="11"/>
  <c r="O10" i="11"/>
  <c r="L10" i="11"/>
  <c r="G25" i="19"/>
  <c r="B10" i="11"/>
  <c r="W14" i="14"/>
  <c r="C11" i="11"/>
  <c r="H10" i="11"/>
  <c r="J14" i="14"/>
  <c r="I10" i="11"/>
  <c r="P14" i="14"/>
  <c r="J8" i="19"/>
  <c r="AF10" i="11"/>
  <c r="J9" i="19"/>
  <c r="AJ10" i="11"/>
  <c r="H25" i="19"/>
  <c r="G14" i="14"/>
  <c r="X10" i="11"/>
  <c r="J17" i="19"/>
  <c r="P10" i="11"/>
  <c r="J16" i="19"/>
  <c r="Q10" i="11"/>
  <c r="J3" i="19"/>
  <c r="S10" i="11"/>
  <c r="AG10" i="11"/>
  <c r="AC14" i="14"/>
  <c r="AD14" i="14"/>
  <c r="AG14" i="14"/>
  <c r="AE14" i="14"/>
  <c r="E10" i="11"/>
  <c r="AB10" i="11"/>
  <c r="J21" i="19"/>
  <c r="AB14" i="14"/>
  <c r="AD10" i="11"/>
  <c r="J12" i="19"/>
  <c r="J14" i="19"/>
  <c r="Q15" i="14"/>
  <c r="Z10" i="11"/>
  <c r="K10" i="11"/>
  <c r="J19" i="19"/>
  <c r="J15" i="19"/>
  <c r="V14" i="14"/>
  <c r="J18" i="19"/>
  <c r="T10" i="11"/>
  <c r="J26" i="19"/>
  <c r="M10" i="11"/>
  <c r="J11" i="19"/>
  <c r="AC10" i="11"/>
  <c r="T14" i="14"/>
  <c r="AI14" i="14"/>
  <c r="N14" i="14"/>
  <c r="K4" i="19"/>
  <c r="J20" i="19"/>
  <c r="S14" i="14"/>
  <c r="J22" i="19"/>
  <c r="J7" i="19"/>
  <c r="H14" i="14"/>
  <c r="AJ14" i="14"/>
  <c r="AA10" i="11"/>
  <c r="AA14" i="14"/>
  <c r="J13" i="19"/>
  <c r="Y14" i="14"/>
  <c r="D11" i="11"/>
  <c r="J5" i="19"/>
  <c r="O14" i="14"/>
  <c r="J25" i="19"/>
  <c r="F10" i="11"/>
  <c r="D10" i="11"/>
  <c r="J6" i="19"/>
  <c r="E14" i="14"/>
  <c r="J23" i="19"/>
  <c r="W10" i="11"/>
  <c r="R10" i="11"/>
  <c r="AI10" i="11"/>
  <c r="B27" i="19" l="1"/>
  <c r="AH14" i="14"/>
  <c r="A16" i="14"/>
  <c r="AH10" i="11"/>
  <c r="A12" i="11"/>
  <c r="D9" i="20"/>
  <c r="I9" i="20"/>
  <c r="O9" i="20"/>
  <c r="G9" i="20"/>
  <c r="K9" i="20"/>
  <c r="AB9" i="20"/>
  <c r="B9" i="20"/>
  <c r="R9" i="20"/>
  <c r="AE9" i="20"/>
  <c r="S9" i="20"/>
  <c r="D10" i="20"/>
  <c r="J9" i="20"/>
  <c r="X9" i="20"/>
  <c r="Q9" i="20"/>
  <c r="U9" i="20"/>
  <c r="AF9" i="20"/>
  <c r="N9" i="20"/>
  <c r="P9" i="20"/>
  <c r="E9" i="20"/>
  <c r="W9" i="20"/>
  <c r="H9" i="20"/>
  <c r="V9" i="20"/>
  <c r="F9" i="20"/>
  <c r="AC9" i="20"/>
  <c r="AG9" i="20"/>
  <c r="AA9" i="20"/>
  <c r="AD9" i="20"/>
  <c r="Z9" i="20"/>
  <c r="Y9" i="20"/>
  <c r="L9" i="20"/>
  <c r="M9" i="20"/>
  <c r="T9" i="20"/>
  <c r="E26" i="19"/>
  <c r="D15" i="14"/>
  <c r="AG11" i="11"/>
  <c r="K13" i="19"/>
  <c r="K20" i="19"/>
  <c r="AB15" i="14"/>
  <c r="P11" i="11"/>
  <c r="AD15" i="14"/>
  <c r="F26" i="19"/>
  <c r="G11" i="11"/>
  <c r="G26" i="19"/>
  <c r="AE15" i="14"/>
  <c r="H15" i="14"/>
  <c r="H26" i="19"/>
  <c r="B11" i="11"/>
  <c r="K11" i="19"/>
  <c r="N15" i="14"/>
  <c r="U11" i="11"/>
  <c r="K10" i="19"/>
  <c r="AJ11" i="11"/>
  <c r="K21" i="19"/>
  <c r="AC11" i="11"/>
  <c r="T15" i="14"/>
  <c r="X11" i="11"/>
  <c r="W11" i="11"/>
  <c r="I26" i="19"/>
  <c r="E15" i="14"/>
  <c r="AA11" i="11"/>
  <c r="AB11" i="11"/>
  <c r="K26" i="19"/>
  <c r="AE11" i="11"/>
  <c r="K11" i="11"/>
  <c r="K15" i="19"/>
  <c r="K9" i="19"/>
  <c r="K18" i="19"/>
  <c r="I11" i="11"/>
  <c r="AC15" i="14"/>
  <c r="Y11" i="11"/>
  <c r="AI11" i="11"/>
  <c r="T11" i="11"/>
  <c r="AF15" i="14"/>
  <c r="Z15" i="14"/>
  <c r="G15" i="14"/>
  <c r="L11" i="11"/>
  <c r="B14" i="14"/>
  <c r="Q11" i="11"/>
  <c r="AJ15" i="14"/>
  <c r="O15" i="14"/>
  <c r="K12" i="19"/>
  <c r="K7" i="19"/>
  <c r="AF11" i="11"/>
  <c r="F15" i="14"/>
  <c r="W15" i="14"/>
  <c r="J11" i="11"/>
  <c r="AG15" i="14"/>
  <c r="H11" i="11"/>
  <c r="I15" i="14"/>
  <c r="K6" i="19"/>
  <c r="M15" i="14"/>
  <c r="P15" i="14"/>
  <c r="R15" i="14"/>
  <c r="K25" i="19"/>
  <c r="U15" i="14"/>
  <c r="K15" i="14"/>
  <c r="M11" i="11"/>
  <c r="K22" i="19"/>
  <c r="K24" i="19"/>
  <c r="AI15" i="14"/>
  <c r="L15" i="14"/>
  <c r="Z11" i="11"/>
  <c r="F11" i="11"/>
  <c r="E11" i="11"/>
  <c r="J15" i="14"/>
  <c r="K14" i="19"/>
  <c r="S11" i="11"/>
  <c r="AA15" i="14"/>
  <c r="V11" i="11"/>
  <c r="K17" i="19"/>
  <c r="O11" i="11"/>
  <c r="AD11" i="11"/>
  <c r="AJ16" i="14"/>
  <c r="K16" i="19"/>
  <c r="V15" i="14"/>
  <c r="N11" i="11"/>
  <c r="K5" i="19"/>
  <c r="K27" i="19"/>
  <c r="Y15" i="14"/>
  <c r="K19" i="19"/>
  <c r="R11" i="11"/>
  <c r="K3" i="19"/>
  <c r="K23" i="19"/>
  <c r="Q16" i="14"/>
  <c r="S15" i="14"/>
  <c r="K8" i="19"/>
  <c r="X15" i="14"/>
  <c r="C15" i="14"/>
  <c r="D12" i="11"/>
  <c r="B28" i="19" l="1"/>
  <c r="AH15" i="14"/>
  <c r="A17" i="14"/>
  <c r="AH11" i="11"/>
  <c r="A13" i="11"/>
  <c r="I10" i="20"/>
  <c r="O10" i="20"/>
  <c r="AG10" i="20"/>
  <c r="X10" i="20"/>
  <c r="Z10" i="20"/>
  <c r="G10" i="20"/>
  <c r="Y10" i="20"/>
  <c r="D11" i="20"/>
  <c r="R10" i="20"/>
  <c r="T10" i="20"/>
  <c r="Q10" i="20"/>
  <c r="U10" i="20"/>
  <c r="P10" i="20"/>
  <c r="S10" i="20"/>
  <c r="V10" i="20"/>
  <c r="F10" i="20"/>
  <c r="C10" i="20"/>
  <c r="AC10" i="20"/>
  <c r="W10" i="20"/>
  <c r="AE10" i="20"/>
  <c r="L10" i="20"/>
  <c r="AD10" i="20"/>
  <c r="AA10" i="20"/>
  <c r="E10" i="20"/>
  <c r="J10" i="20"/>
  <c r="H10" i="20"/>
  <c r="AB10" i="20"/>
  <c r="N10" i="20"/>
  <c r="K10" i="20"/>
  <c r="AF10" i="20"/>
  <c r="M10" i="20"/>
  <c r="Z16" i="14"/>
  <c r="E12" i="11"/>
  <c r="AD16" i="14"/>
  <c r="E27" i="19"/>
  <c r="U16" i="14"/>
  <c r="G16" i="14"/>
  <c r="C17" i="14"/>
  <c r="G27" i="19"/>
  <c r="AD12" i="11"/>
  <c r="L20" i="19"/>
  <c r="P12" i="11"/>
  <c r="H27" i="19"/>
  <c r="B15" i="14"/>
  <c r="E16" i="14"/>
  <c r="S16" i="14"/>
  <c r="L14" i="19"/>
  <c r="AE12" i="11"/>
  <c r="AI12" i="11"/>
  <c r="Z12" i="11"/>
  <c r="V16" i="14"/>
  <c r="AB12" i="11"/>
  <c r="R12" i="11"/>
  <c r="I27" i="19"/>
  <c r="D16" i="14"/>
  <c r="F12" i="11"/>
  <c r="V12" i="11"/>
  <c r="L7" i="19"/>
  <c r="AC16" i="14"/>
  <c r="O12" i="11"/>
  <c r="AJ12" i="11"/>
  <c r="I16" i="14"/>
  <c r="U12" i="11"/>
  <c r="L15" i="19"/>
  <c r="R16" i="14"/>
  <c r="H12" i="11"/>
  <c r="J27" i="19"/>
  <c r="L21" i="19"/>
  <c r="M16" i="14"/>
  <c r="J12" i="11"/>
  <c r="L16" i="14"/>
  <c r="L6" i="19"/>
  <c r="X12" i="11"/>
  <c r="L12" i="11"/>
  <c r="L11" i="19"/>
  <c r="C12" i="11"/>
  <c r="X16" i="14"/>
  <c r="G12" i="11"/>
  <c r="L12" i="19"/>
  <c r="P16" i="14"/>
  <c r="L22" i="19"/>
  <c r="J16" i="14"/>
  <c r="Q12" i="11"/>
  <c r="AF16" i="14"/>
  <c r="L9" i="19"/>
  <c r="F16" i="14"/>
  <c r="Y16" i="14"/>
  <c r="T12" i="11"/>
  <c r="W16" i="14"/>
  <c r="M12" i="11"/>
  <c r="L5" i="19"/>
  <c r="N16" i="14"/>
  <c r="L10" i="19"/>
  <c r="AF12" i="11"/>
  <c r="AB16" i="14"/>
  <c r="L27" i="19"/>
  <c r="L19" i="19"/>
  <c r="O16" i="14"/>
  <c r="L28" i="19"/>
  <c r="L16" i="19"/>
  <c r="I12" i="11"/>
  <c r="K12" i="11"/>
  <c r="L13" i="19"/>
  <c r="L4" i="19"/>
  <c r="N12" i="11"/>
  <c r="AG16" i="14"/>
  <c r="AE16" i="14"/>
  <c r="F27" i="19"/>
  <c r="L24" i="19"/>
  <c r="L25" i="19"/>
  <c r="T16" i="14"/>
  <c r="L17" i="19"/>
  <c r="AA16" i="14"/>
  <c r="L18" i="19"/>
  <c r="AG12" i="11"/>
  <c r="L26" i="19"/>
  <c r="S12" i="11"/>
  <c r="AA12" i="11"/>
  <c r="K16" i="14"/>
  <c r="L8" i="19"/>
  <c r="H16" i="14"/>
  <c r="L23" i="19"/>
  <c r="AC12" i="11"/>
  <c r="AI16" i="14"/>
  <c r="C16" i="14"/>
  <c r="Y12" i="11"/>
  <c r="W12" i="11"/>
  <c r="P17" i="14"/>
  <c r="C13" i="11"/>
  <c r="AH16" i="14" l="1"/>
  <c r="B29" i="19"/>
  <c r="A18" i="14"/>
  <c r="AH12" i="11"/>
  <c r="A14" i="11"/>
  <c r="F11" i="20"/>
  <c r="C12" i="20"/>
  <c r="U11" i="20"/>
  <c r="V11" i="20"/>
  <c r="N11" i="20"/>
  <c r="AA11" i="20"/>
  <c r="AC11" i="20"/>
  <c r="AE11" i="20"/>
  <c r="C11" i="20"/>
  <c r="AD11" i="20"/>
  <c r="E11" i="20"/>
  <c r="Y11" i="20"/>
  <c r="O11" i="20"/>
  <c r="Q11" i="20"/>
  <c r="S11" i="20"/>
  <c r="L11" i="20"/>
  <c r="J11" i="20"/>
  <c r="G11" i="20"/>
  <c r="I11" i="20"/>
  <c r="X11" i="20"/>
  <c r="H11" i="20"/>
  <c r="W11" i="20"/>
  <c r="K11" i="20"/>
  <c r="AB11" i="20"/>
  <c r="B10" i="20"/>
  <c r="AF11" i="20"/>
  <c r="P11" i="20"/>
  <c r="Z11" i="20"/>
  <c r="T11" i="20"/>
  <c r="M11" i="20"/>
  <c r="R11" i="20"/>
  <c r="AG11" i="20"/>
  <c r="Q17" i="14"/>
  <c r="X17" i="14"/>
  <c r="K13" i="11"/>
  <c r="M17" i="19"/>
  <c r="F17" i="14"/>
  <c r="AB17" i="14"/>
  <c r="G17" i="14"/>
  <c r="AG17" i="14"/>
  <c r="Y17" i="14"/>
  <c r="M25" i="19"/>
  <c r="N4" i="19"/>
  <c r="W17" i="14"/>
  <c r="E28" i="19"/>
  <c r="AI17" i="14"/>
  <c r="M21" i="19"/>
  <c r="F28" i="19"/>
  <c r="R13" i="11"/>
  <c r="Q13" i="11"/>
  <c r="M26" i="19"/>
  <c r="M13" i="11"/>
  <c r="G28" i="19"/>
  <c r="V17" i="14"/>
  <c r="S17" i="14"/>
  <c r="K17" i="14"/>
  <c r="U17" i="14"/>
  <c r="Z17" i="14"/>
  <c r="J17" i="14"/>
  <c r="R17" i="14"/>
  <c r="M18" i="19"/>
  <c r="L17" i="14"/>
  <c r="I17" i="14"/>
  <c r="AG13" i="11"/>
  <c r="M12" i="19"/>
  <c r="H28" i="19"/>
  <c r="M14" i="19"/>
  <c r="AJ13" i="11"/>
  <c r="Z13" i="11"/>
  <c r="X13" i="11"/>
  <c r="S13" i="11"/>
  <c r="M7" i="19"/>
  <c r="T17" i="14"/>
  <c r="AB13" i="11"/>
  <c r="C14" i="11"/>
  <c r="N13" i="11"/>
  <c r="B12" i="11"/>
  <c r="M19" i="19"/>
  <c r="M5" i="19"/>
  <c r="U13" i="11"/>
  <c r="M20" i="19"/>
  <c r="O13" i="11"/>
  <c r="I13" i="11"/>
  <c r="H17" i="14"/>
  <c r="N17" i="14"/>
  <c r="AI18" i="14"/>
  <c r="AD17" i="14"/>
  <c r="I28" i="19"/>
  <c r="M9" i="19"/>
  <c r="M6" i="19"/>
  <c r="AD13" i="11"/>
  <c r="E13" i="11"/>
  <c r="M27" i="19"/>
  <c r="J13" i="11"/>
  <c r="AA17" i="14"/>
  <c r="E17" i="14"/>
  <c r="M22" i="19"/>
  <c r="P13" i="11"/>
  <c r="J28" i="19"/>
  <c r="B13" i="11"/>
  <c r="O17" i="14"/>
  <c r="AA13" i="11"/>
  <c r="M8" i="19"/>
  <c r="M23" i="19"/>
  <c r="M13" i="19"/>
  <c r="M10" i="19"/>
  <c r="M28" i="19"/>
  <c r="H13" i="11"/>
  <c r="M11" i="19"/>
  <c r="AE17" i="14"/>
  <c r="M24" i="19"/>
  <c r="K28" i="19"/>
  <c r="B16" i="14"/>
  <c r="M17" i="14"/>
  <c r="L3" i="19"/>
  <c r="M16" i="19"/>
  <c r="L13" i="11"/>
  <c r="T13" i="11"/>
  <c r="Y13" i="11"/>
  <c r="AE13" i="11"/>
  <c r="D13" i="11"/>
  <c r="G13" i="11"/>
  <c r="W13" i="11"/>
  <c r="V13" i="11"/>
  <c r="AF17" i="14"/>
  <c r="AF13" i="11"/>
  <c r="AC17" i="14"/>
  <c r="AC13" i="11"/>
  <c r="D17" i="14"/>
  <c r="AI13" i="11"/>
  <c r="P18" i="14"/>
  <c r="F13" i="11"/>
  <c r="M15" i="19"/>
  <c r="M4" i="19"/>
  <c r="AJ17" i="14"/>
  <c r="M29" i="19"/>
  <c r="Q18" i="14"/>
  <c r="B30" i="19" l="1"/>
  <c r="AH17" i="14"/>
  <c r="A19" i="14"/>
  <c r="AH13" i="11"/>
  <c r="A15" i="11"/>
  <c r="D12" i="20"/>
  <c r="AG12" i="20"/>
  <c r="B12" i="20"/>
  <c r="L12" i="20"/>
  <c r="N12" i="20"/>
  <c r="W12" i="20"/>
  <c r="G12" i="20"/>
  <c r="J12" i="20"/>
  <c r="H12" i="20"/>
  <c r="F12" i="20"/>
  <c r="AD12" i="20"/>
  <c r="AB12" i="20"/>
  <c r="S12" i="20"/>
  <c r="AC12" i="20"/>
  <c r="O12" i="20"/>
  <c r="C13" i="20"/>
  <c r="M12" i="20"/>
  <c r="E12" i="20"/>
  <c r="U12" i="20"/>
  <c r="R12" i="20"/>
  <c r="X12" i="20"/>
  <c r="K12" i="20"/>
  <c r="V12" i="20"/>
  <c r="P12" i="20"/>
  <c r="B11" i="20"/>
  <c r="I12" i="20"/>
  <c r="AE12" i="20"/>
  <c r="Z12" i="20"/>
  <c r="Q12" i="20"/>
  <c r="AF12" i="20"/>
  <c r="Y12" i="20"/>
  <c r="T12" i="20"/>
  <c r="AA12" i="20"/>
  <c r="N29" i="19"/>
  <c r="N14" i="19"/>
  <c r="N20" i="19"/>
  <c r="Y18" i="14"/>
  <c r="S14" i="11"/>
  <c r="AD18" i="14"/>
  <c r="AE14" i="11"/>
  <c r="N6" i="19"/>
  <c r="R14" i="11"/>
  <c r="X14" i="11"/>
  <c r="O18" i="14"/>
  <c r="Q19" i="14"/>
  <c r="F29" i="19"/>
  <c r="AB18" i="14"/>
  <c r="N10" i="19"/>
  <c r="AB14" i="11"/>
  <c r="G29" i="19"/>
  <c r="O14" i="11"/>
  <c r="N27" i="19"/>
  <c r="R18" i="14"/>
  <c r="AJ18" i="14"/>
  <c r="U14" i="11"/>
  <c r="H29" i="19"/>
  <c r="AI14" i="11"/>
  <c r="I29" i="19"/>
  <c r="AF14" i="11"/>
  <c r="N14" i="11"/>
  <c r="K18" i="14"/>
  <c r="N3" i="19"/>
  <c r="L18" i="14"/>
  <c r="V18" i="14"/>
  <c r="N7" i="19"/>
  <c r="AF18" i="14"/>
  <c r="N17" i="19"/>
  <c r="E14" i="11"/>
  <c r="N11" i="19"/>
  <c r="J29" i="19"/>
  <c r="B14" i="11"/>
  <c r="N26" i="19"/>
  <c r="AE18" i="14"/>
  <c r="Z14" i="11"/>
  <c r="N19" i="19"/>
  <c r="I14" i="11"/>
  <c r="N15" i="19"/>
  <c r="N8" i="19"/>
  <c r="N16" i="19"/>
  <c r="G14" i="11"/>
  <c r="D15" i="11"/>
  <c r="U18" i="14"/>
  <c r="N18" i="19"/>
  <c r="E29" i="19"/>
  <c r="V14" i="11"/>
  <c r="L14" i="11"/>
  <c r="S18" i="14"/>
  <c r="J18" i="14"/>
  <c r="W18" i="14"/>
  <c r="C18" i="14"/>
  <c r="AA14" i="11"/>
  <c r="Q14" i="11"/>
  <c r="AC18" i="14"/>
  <c r="N18" i="14"/>
  <c r="I18" i="14"/>
  <c r="M3" i="19"/>
  <c r="M14" i="11"/>
  <c r="K29" i="19"/>
  <c r="M18" i="14"/>
  <c r="D14" i="11"/>
  <c r="AG18" i="14"/>
  <c r="P14" i="11"/>
  <c r="N22" i="19"/>
  <c r="AD14" i="11"/>
  <c r="N28" i="19"/>
  <c r="AA18" i="14"/>
  <c r="W14" i="11"/>
  <c r="D18" i="14"/>
  <c r="N5" i="19"/>
  <c r="C15" i="11"/>
  <c r="L29" i="19"/>
  <c r="E18" i="14"/>
  <c r="O4" i="19"/>
  <c r="T14" i="11"/>
  <c r="X18" i="14"/>
  <c r="K14" i="11"/>
  <c r="AG14" i="11"/>
  <c r="N23" i="19"/>
  <c r="F18" i="14"/>
  <c r="H18" i="14"/>
  <c r="J14" i="11"/>
  <c r="Y14" i="11"/>
  <c r="AJ14" i="11"/>
  <c r="F14" i="11"/>
  <c r="T18" i="14"/>
  <c r="G18" i="14"/>
  <c r="N21" i="19"/>
  <c r="AC14" i="11"/>
  <c r="Z18" i="14"/>
  <c r="N12" i="19"/>
  <c r="N9" i="19"/>
  <c r="N24" i="19"/>
  <c r="N25" i="19"/>
  <c r="N13" i="19"/>
  <c r="H14" i="11"/>
  <c r="P19" i="14"/>
  <c r="B31" i="19" l="1"/>
  <c r="AH18" i="14"/>
  <c r="A20" i="14"/>
  <c r="AH14" i="11"/>
  <c r="A16" i="11"/>
  <c r="D14" i="20"/>
  <c r="I13" i="20"/>
  <c r="S13" i="20"/>
  <c r="G13" i="20"/>
  <c r="O13" i="20"/>
  <c r="V13" i="20"/>
  <c r="T13" i="20"/>
  <c r="J13" i="20"/>
  <c r="AD13" i="20"/>
  <c r="D13" i="20"/>
  <c r="L13" i="20"/>
  <c r="X13" i="20"/>
  <c r="K13" i="20"/>
  <c r="AE13" i="20"/>
  <c r="AB13" i="20"/>
  <c r="Y13" i="20"/>
  <c r="AG13" i="20"/>
  <c r="E13" i="20"/>
  <c r="AA13" i="20"/>
  <c r="N13" i="20"/>
  <c r="R13" i="20"/>
  <c r="AC13" i="20"/>
  <c r="F13" i="20"/>
  <c r="Z13" i="20"/>
  <c r="W13" i="20"/>
  <c r="Q13" i="20"/>
  <c r="U13" i="20"/>
  <c r="AF13" i="20"/>
  <c r="P13" i="20"/>
  <c r="H13" i="20"/>
  <c r="B13" i="20"/>
  <c r="M13" i="20"/>
  <c r="O22" i="19"/>
  <c r="H30" i="19"/>
  <c r="Y15" i="11"/>
  <c r="K15" i="11"/>
  <c r="V19" i="14"/>
  <c r="O19" i="19"/>
  <c r="O23" i="19"/>
  <c r="O6" i="19"/>
  <c r="O28" i="19"/>
  <c r="H19" i="14"/>
  <c r="AJ15" i="11"/>
  <c r="AD19" i="14"/>
  <c r="W15" i="11"/>
  <c r="R15" i="11"/>
  <c r="I30" i="19"/>
  <c r="S19" i="14"/>
  <c r="O5" i="19"/>
  <c r="E15" i="11"/>
  <c r="V15" i="11"/>
  <c r="O24" i="19"/>
  <c r="T19" i="14"/>
  <c r="H15" i="11"/>
  <c r="AC15" i="11"/>
  <c r="N19" i="14"/>
  <c r="AG19" i="14"/>
  <c r="C16" i="11"/>
  <c r="U19" i="14"/>
  <c r="J30" i="19"/>
  <c r="O12" i="19"/>
  <c r="C20" i="14"/>
  <c r="O14" i="19"/>
  <c r="O26" i="19"/>
  <c r="AG15" i="11"/>
  <c r="AF15" i="11"/>
  <c r="O7" i="19"/>
  <c r="P15" i="11"/>
  <c r="I15" i="11"/>
  <c r="L15" i="11"/>
  <c r="AA19" i="14"/>
  <c r="F30" i="19"/>
  <c r="N30" i="19"/>
  <c r="O15" i="11"/>
  <c r="AB19" i="14"/>
  <c r="J19" i="14"/>
  <c r="W19" i="14"/>
  <c r="Y19" i="14"/>
  <c r="X19" i="14"/>
  <c r="K19" i="14"/>
  <c r="O21" i="19"/>
  <c r="Z15" i="11"/>
  <c r="O10" i="19"/>
  <c r="AB15" i="11"/>
  <c r="O17" i="19"/>
  <c r="K30" i="19"/>
  <c r="Z19" i="14"/>
  <c r="F19" i="14"/>
  <c r="N15" i="11"/>
  <c r="O8" i="19"/>
  <c r="S15" i="11"/>
  <c r="O27" i="19"/>
  <c r="O18" i="19"/>
  <c r="O9" i="19"/>
  <c r="AE19" i="14"/>
  <c r="AC19" i="14"/>
  <c r="D19" i="14"/>
  <c r="O30" i="19"/>
  <c r="L30" i="19"/>
  <c r="B17" i="14"/>
  <c r="J15" i="11"/>
  <c r="M19" i="14"/>
  <c r="AA15" i="11"/>
  <c r="AI19" i="14"/>
  <c r="G19" i="14"/>
  <c r="I19" i="14"/>
  <c r="O15" i="19"/>
  <c r="AD15" i="11"/>
  <c r="O20" i="19"/>
  <c r="D16" i="11"/>
  <c r="AI15" i="11"/>
  <c r="O16" i="19"/>
  <c r="O11" i="19"/>
  <c r="E30" i="19"/>
  <c r="M30" i="19"/>
  <c r="B18" i="14"/>
  <c r="AJ19" i="14"/>
  <c r="C19" i="14"/>
  <c r="O13" i="19"/>
  <c r="U15" i="11"/>
  <c r="AI20" i="14"/>
  <c r="O19" i="14"/>
  <c r="M15" i="11"/>
  <c r="X15" i="11"/>
  <c r="Q15" i="11"/>
  <c r="AE15" i="11"/>
  <c r="B15" i="11"/>
  <c r="F15" i="11"/>
  <c r="O3" i="19"/>
  <c r="AF19" i="14"/>
  <c r="O29" i="19"/>
  <c r="O25" i="19"/>
  <c r="G30" i="19"/>
  <c r="G15" i="11"/>
  <c r="L19" i="14"/>
  <c r="E19" i="14"/>
  <c r="R19" i="14"/>
  <c r="T15" i="11"/>
  <c r="AH19" i="14" l="1"/>
  <c r="A21" i="14"/>
  <c r="AH15" i="11"/>
  <c r="A17" i="11"/>
  <c r="D15" i="20"/>
  <c r="Q14" i="20"/>
  <c r="AB14" i="20"/>
  <c r="P14" i="20"/>
  <c r="AE14" i="20"/>
  <c r="AA14" i="20"/>
  <c r="T14" i="20"/>
  <c r="M14" i="20"/>
  <c r="AD14" i="20"/>
  <c r="AG14" i="20"/>
  <c r="F14" i="20"/>
  <c r="H14" i="20"/>
  <c r="X14" i="20"/>
  <c r="L14" i="20"/>
  <c r="AF14" i="20"/>
  <c r="W14" i="20"/>
  <c r="G14" i="20"/>
  <c r="C15" i="20"/>
  <c r="E14" i="20"/>
  <c r="U14" i="20"/>
  <c r="V14" i="20"/>
  <c r="C14" i="20"/>
  <c r="AC14" i="20"/>
  <c r="I14" i="20"/>
  <c r="Z14" i="20"/>
  <c r="N14" i="20"/>
  <c r="S14" i="20"/>
  <c r="R14" i="20"/>
  <c r="J14" i="20"/>
  <c r="O14" i="20"/>
  <c r="K14" i="20"/>
  <c r="Y14" i="20"/>
  <c r="S20" i="14"/>
  <c r="E31" i="19"/>
  <c r="N31" i="19"/>
  <c r="L16" i="11"/>
  <c r="G31" i="19"/>
  <c r="O31" i="19"/>
  <c r="P8" i="19"/>
  <c r="C21" i="14"/>
  <c r="P10" i="19"/>
  <c r="H31" i="19"/>
  <c r="P12" i="19"/>
  <c r="X20" i="14"/>
  <c r="P26" i="19"/>
  <c r="U20" i="14"/>
  <c r="P22" i="19"/>
  <c r="AA16" i="11"/>
  <c r="AD20" i="14"/>
  <c r="AC20" i="14"/>
  <c r="AB20" i="14"/>
  <c r="AE20" i="14"/>
  <c r="V20" i="14"/>
  <c r="W16" i="11"/>
  <c r="I31" i="19"/>
  <c r="P24" i="19"/>
  <c r="F16" i="11"/>
  <c r="M20" i="14"/>
  <c r="D20" i="14"/>
  <c r="AG16" i="11"/>
  <c r="Q4" i="19"/>
  <c r="P11" i="19"/>
  <c r="N16" i="11"/>
  <c r="M16" i="11"/>
  <c r="AI16" i="11"/>
  <c r="P7" i="19"/>
  <c r="P5" i="19"/>
  <c r="J31" i="19"/>
  <c r="W20" i="14"/>
  <c r="J16" i="11"/>
  <c r="AD16" i="11"/>
  <c r="AI21" i="14"/>
  <c r="G16" i="11"/>
  <c r="AG20" i="14"/>
  <c r="P25" i="19"/>
  <c r="Y16" i="11"/>
  <c r="P16" i="19"/>
  <c r="K16" i="11"/>
  <c r="Y20" i="14"/>
  <c r="AA20" i="14"/>
  <c r="R16" i="11"/>
  <c r="T20" i="14"/>
  <c r="P13" i="19"/>
  <c r="P23" i="19"/>
  <c r="O16" i="11"/>
  <c r="AE16" i="11"/>
  <c r="P15" i="19"/>
  <c r="P30" i="19"/>
  <c r="P4" i="19"/>
  <c r="F20" i="14"/>
  <c r="C17" i="11"/>
  <c r="K31" i="19"/>
  <c r="O20" i="14"/>
  <c r="Z20" i="14"/>
  <c r="P20" i="14"/>
  <c r="P6" i="19"/>
  <c r="P14" i="19"/>
  <c r="I20" i="14"/>
  <c r="N20" i="14"/>
  <c r="K20" i="14"/>
  <c r="P21" i="19"/>
  <c r="AJ16" i="11"/>
  <c r="S16" i="11"/>
  <c r="L20" i="14"/>
  <c r="L31" i="19"/>
  <c r="B19" i="14"/>
  <c r="H16" i="11"/>
  <c r="V16" i="11"/>
  <c r="X16" i="11"/>
  <c r="AJ21" i="14"/>
  <c r="P29" i="19"/>
  <c r="J20" i="14"/>
  <c r="P9" i="19"/>
  <c r="AB16" i="11"/>
  <c r="P20" i="19"/>
  <c r="P21" i="14"/>
  <c r="P19" i="19"/>
  <c r="T16" i="11"/>
  <c r="F31" i="19"/>
  <c r="M31" i="19"/>
  <c r="B16" i="11"/>
  <c r="I16" i="11"/>
  <c r="E20" i="14"/>
  <c r="P16" i="11"/>
  <c r="P27" i="19"/>
  <c r="Q20" i="14"/>
  <c r="P18" i="19"/>
  <c r="AJ20" i="14"/>
  <c r="Q16" i="11"/>
  <c r="U16" i="11"/>
  <c r="D21" i="14"/>
  <c r="R20" i="14"/>
  <c r="AF20" i="14"/>
  <c r="AF16" i="11"/>
  <c r="P31" i="19"/>
  <c r="AC16" i="11"/>
  <c r="E16" i="11"/>
  <c r="P17" i="19"/>
  <c r="G20" i="14"/>
  <c r="P28" i="19"/>
  <c r="H20" i="14"/>
  <c r="Z16" i="11"/>
  <c r="AH20" i="14" l="1"/>
  <c r="A22" i="14"/>
  <c r="AH21" i="14"/>
  <c r="AH16" i="11"/>
  <c r="A18" i="11"/>
  <c r="F15" i="20"/>
  <c r="G15" i="20"/>
  <c r="H15" i="20"/>
  <c r="N15" i="20"/>
  <c r="S15" i="20"/>
  <c r="V15" i="20"/>
  <c r="T15" i="20"/>
  <c r="X15" i="20"/>
  <c r="L15" i="20"/>
  <c r="AA15" i="20"/>
  <c r="J15" i="20"/>
  <c r="Z15" i="20"/>
  <c r="U15" i="20"/>
  <c r="M15" i="20"/>
  <c r="AF15" i="20"/>
  <c r="I15" i="20"/>
  <c r="AC15" i="20"/>
  <c r="W15" i="20"/>
  <c r="Q15" i="20"/>
  <c r="AB15" i="20"/>
  <c r="B14" i="20"/>
  <c r="O15" i="20"/>
  <c r="R15" i="20"/>
  <c r="E15" i="20"/>
  <c r="B15" i="20"/>
  <c r="AG15" i="20"/>
  <c r="K15" i="20"/>
  <c r="AD15" i="20"/>
  <c r="AE15" i="20"/>
  <c r="Y15" i="20"/>
  <c r="P15" i="20"/>
  <c r="I21" i="14"/>
  <c r="Q10" i="19"/>
  <c r="AE17" i="11"/>
  <c r="K17" i="11"/>
  <c r="Q26" i="19"/>
  <c r="Z21" i="14"/>
  <c r="Q29" i="19"/>
  <c r="O21" i="14"/>
  <c r="Q31" i="19"/>
  <c r="AF21" i="14"/>
  <c r="R21" i="14"/>
  <c r="AF17" i="11"/>
  <c r="AE21" i="14"/>
  <c r="T17" i="11"/>
  <c r="P3" i="19"/>
  <c r="Z17" i="11"/>
  <c r="U17" i="11"/>
  <c r="Q5" i="19"/>
  <c r="Q8" i="19"/>
  <c r="Q21" i="14"/>
  <c r="Q15" i="19"/>
  <c r="Q20" i="19"/>
  <c r="Q3" i="19"/>
  <c r="Q11" i="19"/>
  <c r="AB17" i="11"/>
  <c r="B20" i="14"/>
  <c r="L21" i="14"/>
  <c r="F17" i="11"/>
  <c r="E17" i="11"/>
  <c r="E21" i="14"/>
  <c r="AA21" i="14"/>
  <c r="G17" i="11"/>
  <c r="Q24" i="19"/>
  <c r="I17" i="11"/>
  <c r="N17" i="11"/>
  <c r="F21" i="14"/>
  <c r="Y21" i="14"/>
  <c r="X17" i="11"/>
  <c r="AC21" i="14"/>
  <c r="N21" i="14"/>
  <c r="AB21" i="14"/>
  <c r="Q18" i="19"/>
  <c r="Q12" i="19"/>
  <c r="S17" i="11"/>
  <c r="W21" i="14"/>
  <c r="X21" i="14"/>
  <c r="Y17" i="11"/>
  <c r="Q22" i="19"/>
  <c r="M21" i="14"/>
  <c r="O17" i="11"/>
  <c r="V17" i="11"/>
  <c r="B17" i="11"/>
  <c r="J21" i="14"/>
  <c r="Q27" i="19"/>
  <c r="AG17" i="11"/>
  <c r="Q13" i="19"/>
  <c r="S21" i="14"/>
  <c r="Q14" i="19"/>
  <c r="AD21" i="14"/>
  <c r="Q19" i="19"/>
  <c r="K21" i="14"/>
  <c r="AD17" i="11"/>
  <c r="B21" i="14"/>
  <c r="Q21" i="19"/>
  <c r="AI17" i="11"/>
  <c r="Q9" i="19"/>
  <c r="J17" i="11"/>
  <c r="L17" i="11"/>
  <c r="T21" i="14"/>
  <c r="R17" i="11"/>
  <c r="AC17" i="11"/>
  <c r="U21" i="14"/>
  <c r="Q16" i="19"/>
  <c r="Q17" i="11"/>
  <c r="Q17" i="19"/>
  <c r="V21" i="14"/>
  <c r="G21" i="14"/>
  <c r="Q23" i="19"/>
  <c r="Q25" i="19"/>
  <c r="P17" i="11"/>
  <c r="M17" i="11"/>
  <c r="Q28" i="19"/>
  <c r="AA17" i="11"/>
  <c r="H17" i="11"/>
  <c r="AJ17" i="11"/>
  <c r="Q30" i="19"/>
  <c r="D17" i="11"/>
  <c r="W17" i="11"/>
  <c r="H21" i="14"/>
  <c r="Q6" i="19"/>
  <c r="Q7" i="19"/>
  <c r="AG21" i="14"/>
  <c r="C18" i="11"/>
  <c r="C22" i="14"/>
  <c r="A23" i="14" l="1"/>
  <c r="AH17" i="11"/>
  <c r="A19" i="11"/>
  <c r="D16" i="20"/>
  <c r="C17" i="20"/>
  <c r="J16" i="20"/>
  <c r="AD16" i="20"/>
  <c r="AE16" i="20"/>
  <c r="Z16" i="20"/>
  <c r="N16" i="20"/>
  <c r="W16" i="20"/>
  <c r="T16" i="20"/>
  <c r="X16" i="20"/>
  <c r="S16" i="20"/>
  <c r="F16" i="20"/>
  <c r="V16" i="20"/>
  <c r="H16" i="20"/>
  <c r="AG16" i="20"/>
  <c r="U16" i="20"/>
  <c r="L16" i="20"/>
  <c r="AC16" i="20"/>
  <c r="AB16" i="20"/>
  <c r="M16" i="20"/>
  <c r="Y16" i="20"/>
  <c r="I16" i="20"/>
  <c r="P16" i="20"/>
  <c r="AA16" i="20"/>
  <c r="O16" i="20"/>
  <c r="C16" i="20"/>
  <c r="Q16" i="20"/>
  <c r="AF16" i="20"/>
  <c r="G16" i="20"/>
  <c r="E16" i="20"/>
  <c r="R16" i="20"/>
  <c r="K16" i="20"/>
  <c r="Q23" i="14"/>
  <c r="AJ18" i="11"/>
  <c r="S4" i="19"/>
  <c r="AD18" i="11"/>
  <c r="D18" i="11"/>
  <c r="M18" i="11"/>
  <c r="R11" i="19"/>
  <c r="L18" i="11"/>
  <c r="R20" i="19"/>
  <c r="R13" i="19"/>
  <c r="T18" i="11"/>
  <c r="R14" i="19"/>
  <c r="B18" i="11"/>
  <c r="S22" i="14"/>
  <c r="G22" i="14"/>
  <c r="AC18" i="11"/>
  <c r="Q22" i="14"/>
  <c r="O22" i="14"/>
  <c r="AG22" i="14"/>
  <c r="R10" i="19"/>
  <c r="Z22" i="14"/>
  <c r="L22" i="14"/>
  <c r="V22" i="14"/>
  <c r="R21" i="19"/>
  <c r="AG18" i="11"/>
  <c r="R19" i="19"/>
  <c r="G18" i="11"/>
  <c r="Z18" i="11"/>
  <c r="R28" i="19"/>
  <c r="P22" i="14"/>
  <c r="O18" i="11"/>
  <c r="N22" i="14"/>
  <c r="T22" i="14"/>
  <c r="AB22" i="14"/>
  <c r="R26" i="19"/>
  <c r="AC22" i="14"/>
  <c r="P18" i="11"/>
  <c r="Y22" i="14"/>
  <c r="R7" i="19"/>
  <c r="AB18" i="11"/>
  <c r="K18" i="11"/>
  <c r="R6" i="19"/>
  <c r="R24" i="19"/>
  <c r="I18" i="11"/>
  <c r="AI18" i="11"/>
  <c r="H22" i="14"/>
  <c r="AD22" i="14"/>
  <c r="K22" i="14"/>
  <c r="D22" i="14"/>
  <c r="N18" i="11"/>
  <c r="R30" i="19"/>
  <c r="Y18" i="11"/>
  <c r="H18" i="11"/>
  <c r="J18" i="11"/>
  <c r="AA22" i="14"/>
  <c r="R15" i="19"/>
  <c r="AF22" i="14"/>
  <c r="F22" i="14"/>
  <c r="W22" i="14"/>
  <c r="R9" i="19"/>
  <c r="V18" i="11"/>
  <c r="AA18" i="11"/>
  <c r="S18" i="11"/>
  <c r="R16" i="19"/>
  <c r="M22" i="14"/>
  <c r="R23" i="19"/>
  <c r="R18" i="19"/>
  <c r="R27" i="19"/>
  <c r="R22" i="14"/>
  <c r="R5" i="19"/>
  <c r="U22" i="14"/>
  <c r="AE22" i="14"/>
  <c r="R31" i="19"/>
  <c r="AE18" i="11"/>
  <c r="F18" i="11"/>
  <c r="W18" i="11"/>
  <c r="U18" i="11"/>
  <c r="AF18" i="11"/>
  <c r="E18" i="11"/>
  <c r="R22" i="19"/>
  <c r="Q18" i="11"/>
  <c r="J22" i="14"/>
  <c r="AI22" i="14"/>
  <c r="R18" i="11"/>
  <c r="AJ22" i="14"/>
  <c r="R8" i="19"/>
  <c r="X18" i="11"/>
  <c r="R17" i="19"/>
  <c r="R4" i="19"/>
  <c r="R12" i="19"/>
  <c r="R25" i="19"/>
  <c r="I22" i="14"/>
  <c r="X22" i="14"/>
  <c r="R29" i="19"/>
  <c r="E22" i="14"/>
  <c r="C19" i="11"/>
  <c r="AH22" i="14" l="1"/>
  <c r="A24" i="14"/>
  <c r="A20" i="11"/>
  <c r="AH18" i="11"/>
  <c r="I17" i="20"/>
  <c r="H17" i="20"/>
  <c r="AE17" i="20"/>
  <c r="S17" i="20"/>
  <c r="B17" i="20"/>
  <c r="AB17" i="20"/>
  <c r="AF17" i="20"/>
  <c r="P17" i="20"/>
  <c r="F17" i="20"/>
  <c r="O17" i="20"/>
  <c r="Z17" i="20"/>
  <c r="D17" i="20"/>
  <c r="T17" i="20"/>
  <c r="AC17" i="20"/>
  <c r="AA17" i="20"/>
  <c r="Q17" i="20"/>
  <c r="W17" i="20"/>
  <c r="N17" i="20"/>
  <c r="AD17" i="20"/>
  <c r="B16" i="20"/>
  <c r="AG17" i="20"/>
  <c r="G17" i="20"/>
  <c r="V17" i="20"/>
  <c r="E17" i="20"/>
  <c r="R17" i="20"/>
  <c r="X17" i="20"/>
  <c r="L17" i="20"/>
  <c r="M17" i="20"/>
  <c r="U17" i="20"/>
  <c r="K17" i="20"/>
  <c r="Y17" i="20"/>
  <c r="J17" i="20"/>
  <c r="M23" i="14"/>
  <c r="O23" i="14"/>
  <c r="AJ23" i="14"/>
  <c r="S11" i="19"/>
  <c r="S23" i="14"/>
  <c r="S29" i="19"/>
  <c r="Z19" i="11"/>
  <c r="S28" i="19"/>
  <c r="S20" i="19"/>
  <c r="S5" i="19"/>
  <c r="S25" i="19"/>
  <c r="S16" i="19"/>
  <c r="J23" i="14"/>
  <c r="D23" i="14"/>
  <c r="G23" i="14"/>
  <c r="AC19" i="11"/>
  <c r="S13" i="19"/>
  <c r="S18" i="19"/>
  <c r="K19" i="11"/>
  <c r="AD23" i="14"/>
  <c r="G19" i="11"/>
  <c r="I19" i="11"/>
  <c r="R19" i="11"/>
  <c r="AG19" i="11"/>
  <c r="W23" i="14"/>
  <c r="I23" i="14"/>
  <c r="AB19" i="11"/>
  <c r="P19" i="11"/>
  <c r="S17" i="19"/>
  <c r="W19" i="11"/>
  <c r="U23" i="14"/>
  <c r="S10" i="19"/>
  <c r="S24" i="19"/>
  <c r="B19" i="11"/>
  <c r="AB23" i="14"/>
  <c r="F23" i="14"/>
  <c r="S27" i="19"/>
  <c r="AJ19" i="11"/>
  <c r="AE19" i="11"/>
  <c r="Y19" i="11"/>
  <c r="L23" i="14"/>
  <c r="E23" i="14"/>
  <c r="S8" i="19"/>
  <c r="Y23" i="14"/>
  <c r="R23" i="14"/>
  <c r="H19" i="11"/>
  <c r="B22" i="14"/>
  <c r="Z23" i="14"/>
  <c r="V23" i="14"/>
  <c r="C23" i="14"/>
  <c r="AF19" i="11"/>
  <c r="AA23" i="14"/>
  <c r="N19" i="11"/>
  <c r="S12" i="19"/>
  <c r="P23" i="14"/>
  <c r="AJ24" i="14"/>
  <c r="H23" i="14"/>
  <c r="D19" i="11"/>
  <c r="O19" i="11"/>
  <c r="X19" i="11"/>
  <c r="V19" i="11"/>
  <c r="S30" i="19"/>
  <c r="AE23" i="14"/>
  <c r="S31" i="19"/>
  <c r="X23" i="14"/>
  <c r="U19" i="11"/>
  <c r="K23" i="14"/>
  <c r="AI23" i="14"/>
  <c r="S7" i="19"/>
  <c r="AF23" i="14"/>
  <c r="E19" i="11"/>
  <c r="S3" i="19"/>
  <c r="AD19" i="11"/>
  <c r="N23" i="14"/>
  <c r="S22" i="19"/>
  <c r="AA19" i="11"/>
  <c r="AC23" i="14"/>
  <c r="S23" i="19"/>
  <c r="T19" i="11"/>
  <c r="Q19" i="11"/>
  <c r="J19" i="11"/>
  <c r="AI19" i="11"/>
  <c r="L19" i="11"/>
  <c r="AG23" i="14"/>
  <c r="S19" i="11"/>
  <c r="T23" i="14"/>
  <c r="R3" i="19"/>
  <c r="S6" i="19"/>
  <c r="S26" i="19"/>
  <c r="F19" i="11"/>
  <c r="S19" i="19"/>
  <c r="S21" i="19"/>
  <c r="M19" i="11"/>
  <c r="C20" i="11"/>
  <c r="S9" i="19"/>
  <c r="S14" i="19"/>
  <c r="S15" i="19"/>
  <c r="D24" i="14"/>
  <c r="AH23" i="14" l="1"/>
  <c r="A25" i="14"/>
  <c r="A21" i="11"/>
  <c r="AH19" i="11"/>
  <c r="D18" i="20"/>
  <c r="O18" i="20"/>
  <c r="J18" i="20"/>
  <c r="Z18" i="20"/>
  <c r="AB18" i="20"/>
  <c r="L18" i="20"/>
  <c r="Y18" i="20"/>
  <c r="C18" i="20"/>
  <c r="E18" i="20"/>
  <c r="AC18" i="20"/>
  <c r="AD18" i="20"/>
  <c r="U18" i="20"/>
  <c r="N18" i="20"/>
  <c r="K18" i="20"/>
  <c r="V18" i="20"/>
  <c r="R18" i="20"/>
  <c r="F18" i="20"/>
  <c r="M18" i="20"/>
  <c r="H18" i="20"/>
  <c r="X18" i="20"/>
  <c r="AE18" i="20"/>
  <c r="S18" i="20"/>
  <c r="AA18" i="20"/>
  <c r="T18" i="20"/>
  <c r="I18" i="20"/>
  <c r="Q18" i="20"/>
  <c r="AG18" i="20"/>
  <c r="C19" i="20"/>
  <c r="P18" i="20"/>
  <c r="AF18" i="20"/>
  <c r="W18" i="20"/>
  <c r="G18" i="20"/>
  <c r="G20" i="11"/>
  <c r="E24" i="14"/>
  <c r="I24" i="14"/>
  <c r="U20" i="11"/>
  <c r="AI20" i="11"/>
  <c r="I20" i="11"/>
  <c r="T29" i="19"/>
  <c r="T19" i="19"/>
  <c r="U24" i="14"/>
  <c r="R20" i="11"/>
  <c r="T20" i="11"/>
  <c r="E20" i="11"/>
  <c r="Z24" i="14"/>
  <c r="J20" i="11"/>
  <c r="J24" i="14"/>
  <c r="T27" i="19"/>
  <c r="T30" i="19"/>
  <c r="AA24" i="14"/>
  <c r="T4" i="19"/>
  <c r="T28" i="19"/>
  <c r="AA20" i="11"/>
  <c r="V20" i="11"/>
  <c r="K20" i="11"/>
  <c r="S20" i="11"/>
  <c r="T11" i="19"/>
  <c r="F20" i="11"/>
  <c r="T25" i="19"/>
  <c r="T8" i="19"/>
  <c r="AF20" i="11"/>
  <c r="T13" i="19"/>
  <c r="F24" i="14"/>
  <c r="P20" i="11"/>
  <c r="T7" i="19"/>
  <c r="K24" i="14"/>
  <c r="S24" i="14"/>
  <c r="AD24" i="14"/>
  <c r="AC24" i="14"/>
  <c r="T6" i="19"/>
  <c r="T17" i="19"/>
  <c r="T18" i="19"/>
  <c r="T9" i="19"/>
  <c r="X24" i="14"/>
  <c r="AG24" i="14"/>
  <c r="G24" i="14"/>
  <c r="AE20" i="11"/>
  <c r="AB20" i="11"/>
  <c r="T15" i="19"/>
  <c r="T14" i="19"/>
  <c r="O20" i="11"/>
  <c r="M20" i="11"/>
  <c r="AC20" i="11"/>
  <c r="B20" i="11"/>
  <c r="Q25" i="14"/>
  <c r="H24" i="14"/>
  <c r="Y20" i="11"/>
  <c r="AJ20" i="11"/>
  <c r="AD20" i="11"/>
  <c r="AB24" i="14"/>
  <c r="T22" i="19"/>
  <c r="L20" i="11"/>
  <c r="N20" i="11"/>
  <c r="T24" i="14"/>
  <c r="T20" i="19"/>
  <c r="O24" i="14"/>
  <c r="T24" i="19"/>
  <c r="D20" i="11"/>
  <c r="T31" i="19"/>
  <c r="Y24" i="14"/>
  <c r="T5" i="19"/>
  <c r="N24" i="14"/>
  <c r="T21" i="19"/>
  <c r="W20" i="11"/>
  <c r="AF24" i="14"/>
  <c r="T12" i="19"/>
  <c r="Q24" i="14"/>
  <c r="P24" i="14"/>
  <c r="C25" i="14"/>
  <c r="M24" i="14"/>
  <c r="X20" i="11"/>
  <c r="U4" i="19"/>
  <c r="H20" i="11"/>
  <c r="Z20" i="11"/>
  <c r="T10" i="19"/>
  <c r="AE24" i="14"/>
  <c r="V24" i="14"/>
  <c r="R24" i="14"/>
  <c r="T26" i="19"/>
  <c r="C24" i="14"/>
  <c r="T16" i="19"/>
  <c r="W24" i="14"/>
  <c r="T23" i="19"/>
  <c r="P25" i="14"/>
  <c r="AI24" i="14"/>
  <c r="AG20" i="11"/>
  <c r="Q20" i="11"/>
  <c r="L24" i="14"/>
  <c r="C21" i="11"/>
  <c r="AH24" i="14" l="1"/>
  <c r="A26" i="14"/>
  <c r="A22" i="11"/>
  <c r="AH20" i="11"/>
  <c r="D19" i="20"/>
  <c r="AF19" i="20"/>
  <c r="K19" i="20"/>
  <c r="AD19" i="20"/>
  <c r="O19" i="20"/>
  <c r="P19" i="20"/>
  <c r="Z19" i="20"/>
  <c r="AC19" i="20"/>
  <c r="E19" i="20"/>
  <c r="AG19" i="20"/>
  <c r="T19" i="20"/>
  <c r="AB19" i="20"/>
  <c r="H19" i="20"/>
  <c r="J19" i="20"/>
  <c r="AA19" i="20"/>
  <c r="Y19" i="20"/>
  <c r="F19" i="20"/>
  <c r="M19" i="20"/>
  <c r="G19" i="20"/>
  <c r="X19" i="20"/>
  <c r="AE19" i="20"/>
  <c r="N19" i="20"/>
  <c r="B18" i="20"/>
  <c r="W19" i="20"/>
  <c r="I19" i="20"/>
  <c r="Q19" i="20"/>
  <c r="U19" i="20"/>
  <c r="V19" i="20"/>
  <c r="R19" i="20"/>
  <c r="L19" i="20"/>
  <c r="S19" i="20"/>
  <c r="U23" i="19"/>
  <c r="AJ25" i="14"/>
  <c r="U10" i="19"/>
  <c r="AF21" i="11"/>
  <c r="U20" i="19"/>
  <c r="U13" i="19"/>
  <c r="U6" i="19"/>
  <c r="U28" i="19"/>
  <c r="X25" i="14"/>
  <c r="U27" i="19"/>
  <c r="N25" i="14"/>
  <c r="D25" i="14"/>
  <c r="I21" i="11"/>
  <c r="AF25" i="14"/>
  <c r="AE25" i="14"/>
  <c r="AI21" i="11"/>
  <c r="E21" i="11"/>
  <c r="G21" i="11"/>
  <c r="T3" i="19"/>
  <c r="V21" i="11"/>
  <c r="H25" i="14"/>
  <c r="O25" i="14"/>
  <c r="R25" i="14"/>
  <c r="AG25" i="14"/>
  <c r="U15" i="19"/>
  <c r="Q21" i="11"/>
  <c r="F21" i="11"/>
  <c r="P21" i="11"/>
  <c r="G25" i="14"/>
  <c r="X21" i="11"/>
  <c r="U16" i="19"/>
  <c r="C22" i="11"/>
  <c r="O21" i="11"/>
  <c r="U12" i="19"/>
  <c r="AD25" i="14"/>
  <c r="B23" i="14"/>
  <c r="AG21" i="11"/>
  <c r="J21" i="11"/>
  <c r="W25" i="14"/>
  <c r="AJ21" i="11"/>
  <c r="U24" i="19"/>
  <c r="AD21" i="11"/>
  <c r="U8" i="19"/>
  <c r="U25" i="14"/>
  <c r="U17" i="19"/>
  <c r="L21" i="11"/>
  <c r="T21" i="11"/>
  <c r="U31" i="19"/>
  <c r="AA25" i="14"/>
  <c r="AC21" i="11"/>
  <c r="V25" i="14"/>
  <c r="U14" i="19"/>
  <c r="B21" i="11"/>
  <c r="U5" i="19"/>
  <c r="S25" i="14"/>
  <c r="Z25" i="14"/>
  <c r="Y25" i="14"/>
  <c r="U30" i="19"/>
  <c r="E25" i="14"/>
  <c r="H21" i="11"/>
  <c r="S21" i="11"/>
  <c r="AI25" i="14"/>
  <c r="F25" i="14"/>
  <c r="J25" i="14"/>
  <c r="B25" i="14"/>
  <c r="T25" i="14"/>
  <c r="R21" i="11"/>
  <c r="Z21" i="11"/>
  <c r="M25" i="14"/>
  <c r="W21" i="11"/>
  <c r="Y21" i="11"/>
  <c r="AA21" i="11"/>
  <c r="U19" i="19"/>
  <c r="AC25" i="14"/>
  <c r="U25" i="19"/>
  <c r="AB21" i="11"/>
  <c r="B24" i="14"/>
  <c r="AE21" i="11"/>
  <c r="U11" i="19"/>
  <c r="U7" i="19"/>
  <c r="U26" i="19"/>
  <c r="K25" i="14"/>
  <c r="I25" i="14"/>
  <c r="U9" i="19"/>
  <c r="U21" i="11"/>
  <c r="U29" i="19"/>
  <c r="M21" i="11"/>
  <c r="U21" i="19"/>
  <c r="D21" i="11"/>
  <c r="N21" i="11"/>
  <c r="C26" i="14"/>
  <c r="K21" i="11"/>
  <c r="U18" i="19"/>
  <c r="L25" i="14"/>
  <c r="U22" i="19"/>
  <c r="P26" i="14"/>
  <c r="AB25" i="14"/>
  <c r="A27" i="14" l="1"/>
  <c r="AH25" i="14"/>
  <c r="AH21" i="11"/>
  <c r="A23" i="11"/>
  <c r="D20" i="20"/>
  <c r="P20" i="20"/>
  <c r="T20" i="20"/>
  <c r="AG20" i="20"/>
  <c r="O20" i="20"/>
  <c r="Z20" i="20"/>
  <c r="N20" i="20"/>
  <c r="AF20" i="20"/>
  <c r="W20" i="20"/>
  <c r="F20" i="20"/>
  <c r="Y20" i="20"/>
  <c r="AA20" i="20"/>
  <c r="M20" i="20"/>
  <c r="AD20" i="20"/>
  <c r="R20" i="20"/>
  <c r="S20" i="20"/>
  <c r="AC20" i="20"/>
  <c r="E20" i="20"/>
  <c r="G20" i="20"/>
  <c r="H20" i="20"/>
  <c r="Q20" i="20"/>
  <c r="U20" i="20"/>
  <c r="B19" i="20"/>
  <c r="C20" i="20"/>
  <c r="V20" i="20"/>
  <c r="I20" i="20"/>
  <c r="J20" i="20"/>
  <c r="C21" i="20"/>
  <c r="X20" i="20"/>
  <c r="AE20" i="20"/>
  <c r="L20" i="20"/>
  <c r="K20" i="20"/>
  <c r="AB20" i="20"/>
  <c r="AG26" i="14"/>
  <c r="AC26" i="14"/>
  <c r="Z26" i="14"/>
  <c r="Z22" i="11"/>
  <c r="V8" i="19"/>
  <c r="AG22" i="11"/>
  <c r="L22" i="11"/>
  <c r="Y22" i="11"/>
  <c r="L26" i="14"/>
  <c r="AF22" i="11"/>
  <c r="F26" i="14"/>
  <c r="J26" i="14"/>
  <c r="V14" i="19"/>
  <c r="V11" i="19"/>
  <c r="V21" i="19"/>
  <c r="E22" i="11"/>
  <c r="AB26" i="14"/>
  <c r="X26" i="14"/>
  <c r="V24" i="19"/>
  <c r="AJ22" i="11"/>
  <c r="V31" i="19"/>
  <c r="N26" i="14"/>
  <c r="C23" i="11"/>
  <c r="B22" i="11"/>
  <c r="R22" i="11"/>
  <c r="J22" i="11"/>
  <c r="K26" i="14"/>
  <c r="P22" i="11"/>
  <c r="I22" i="11"/>
  <c r="Q26" i="14"/>
  <c r="K22" i="11"/>
  <c r="V15" i="19"/>
  <c r="V4" i="19"/>
  <c r="W22" i="11"/>
  <c r="V22" i="11"/>
  <c r="AE26" i="14"/>
  <c r="V9" i="19"/>
  <c r="H22" i="11"/>
  <c r="AF26" i="14"/>
  <c r="U26" i="14"/>
  <c r="V26" i="19"/>
  <c r="T22" i="11"/>
  <c r="I26" i="14"/>
  <c r="V10" i="19"/>
  <c r="M22" i="11"/>
  <c r="V12" i="19"/>
  <c r="AB22" i="11"/>
  <c r="V23" i="19"/>
  <c r="V6" i="19"/>
  <c r="S26" i="14"/>
  <c r="W26" i="14"/>
  <c r="AC22" i="11"/>
  <c r="V27" i="19"/>
  <c r="V26" i="14"/>
  <c r="V17" i="19"/>
  <c r="V5" i="19"/>
  <c r="V19" i="19"/>
  <c r="AA26" i="14"/>
  <c r="O22" i="11"/>
  <c r="N22" i="11"/>
  <c r="AI22" i="11"/>
  <c r="G26" i="14"/>
  <c r="V25" i="19"/>
  <c r="R26" i="14"/>
  <c r="AD26" i="14"/>
  <c r="V29" i="19"/>
  <c r="V28" i="19"/>
  <c r="AD22" i="11"/>
  <c r="V7" i="19"/>
  <c r="D22" i="11"/>
  <c r="F22" i="11"/>
  <c r="V13" i="19"/>
  <c r="E26" i="14"/>
  <c r="V22" i="19"/>
  <c r="H26" i="14"/>
  <c r="S22" i="11"/>
  <c r="Y26" i="14"/>
  <c r="U22" i="11"/>
  <c r="AA22" i="11"/>
  <c r="G22" i="11"/>
  <c r="V20" i="19"/>
  <c r="D26" i="14"/>
  <c r="Q22" i="11"/>
  <c r="V30" i="19"/>
  <c r="U3" i="19"/>
  <c r="V18" i="19"/>
  <c r="AJ26" i="14"/>
  <c r="O26" i="14"/>
  <c r="AE22" i="11"/>
  <c r="T26" i="14"/>
  <c r="AI26" i="14"/>
  <c r="V16" i="19"/>
  <c r="M26" i="14"/>
  <c r="X22" i="11"/>
  <c r="P27" i="14"/>
  <c r="AH26" i="14" l="1"/>
  <c r="A28" i="14"/>
  <c r="AH22" i="11"/>
  <c r="A24" i="11"/>
  <c r="D21" i="20"/>
  <c r="H21" i="20"/>
  <c r="AE21" i="20"/>
  <c r="Y21" i="20"/>
  <c r="S21" i="20"/>
  <c r="G21" i="20"/>
  <c r="Z21" i="20"/>
  <c r="V21" i="20"/>
  <c r="F21" i="20"/>
  <c r="J21" i="20"/>
  <c r="AA21" i="20"/>
  <c r="Q21" i="20"/>
  <c r="O21" i="20"/>
  <c r="AB21" i="20"/>
  <c r="AF21" i="20"/>
  <c r="P21" i="20"/>
  <c r="E21" i="20"/>
  <c r="X21" i="20"/>
  <c r="C22" i="20"/>
  <c r="L21" i="20"/>
  <c r="W21" i="20"/>
  <c r="N21" i="20"/>
  <c r="AD21" i="20"/>
  <c r="M21" i="20"/>
  <c r="I21" i="20"/>
  <c r="AC21" i="20"/>
  <c r="B20" i="20"/>
  <c r="AG21" i="20"/>
  <c r="U21" i="20"/>
  <c r="K21" i="20"/>
  <c r="T21" i="20"/>
  <c r="R21" i="20"/>
  <c r="AJ23" i="11"/>
  <c r="AA23" i="11"/>
  <c r="O23" i="11"/>
  <c r="AE23" i="11"/>
  <c r="K23" i="11"/>
  <c r="N27" i="14"/>
  <c r="X23" i="11"/>
  <c r="AB23" i="11"/>
  <c r="AI27" i="14"/>
  <c r="V23" i="11"/>
  <c r="U23" i="11"/>
  <c r="B23" i="11"/>
  <c r="AG27" i="14"/>
  <c r="AC23" i="11"/>
  <c r="F23" i="11"/>
  <c r="H23" i="11"/>
  <c r="T27" i="14"/>
  <c r="K27" i="14"/>
  <c r="L23" i="11"/>
  <c r="J23" i="11"/>
  <c r="B26" i="14"/>
  <c r="I23" i="11"/>
  <c r="V3" i="19"/>
  <c r="E23" i="11"/>
  <c r="V27" i="14"/>
  <c r="M23" i="11"/>
  <c r="F27" i="14"/>
  <c r="O27" i="14"/>
  <c r="Y23" i="11"/>
  <c r="S27" i="14"/>
  <c r="Z23" i="11"/>
  <c r="C24" i="11"/>
  <c r="S23" i="11"/>
  <c r="X27" i="14"/>
  <c r="AD27" i="14"/>
  <c r="M27" i="14"/>
  <c r="G23" i="11"/>
  <c r="E27" i="14"/>
  <c r="AF27" i="14"/>
  <c r="AB27" i="14"/>
  <c r="H27" i="14"/>
  <c r="P23" i="11"/>
  <c r="Y27" i="14"/>
  <c r="AE27" i="14"/>
  <c r="U27" i="14"/>
  <c r="L27" i="14"/>
  <c r="R27" i="14"/>
  <c r="AF23" i="11"/>
  <c r="D23" i="11"/>
  <c r="AA27" i="14"/>
  <c r="G27" i="14"/>
  <c r="R23" i="11"/>
  <c r="W27" i="14"/>
  <c r="W23" i="11"/>
  <c r="D27" i="14"/>
  <c r="AC27" i="14"/>
  <c r="C27" i="14"/>
  <c r="J27" i="14"/>
  <c r="Z27" i="14"/>
  <c r="T23" i="11"/>
  <c r="AG23" i="11"/>
  <c r="I27" i="14"/>
  <c r="Q23" i="11"/>
  <c r="N23" i="11"/>
  <c r="AD23" i="11"/>
  <c r="AI23" i="11"/>
  <c r="Q27" i="14"/>
  <c r="AJ27" i="14"/>
  <c r="Q28" i="14"/>
  <c r="AH27" i="14" l="1"/>
  <c r="A29" i="14"/>
  <c r="AH23" i="11"/>
  <c r="A25" i="11"/>
  <c r="I22" i="20"/>
  <c r="V22" i="20"/>
  <c r="AB22" i="20"/>
  <c r="AE22" i="20"/>
  <c r="S22" i="20"/>
  <c r="AG22" i="20"/>
  <c r="W22" i="20"/>
  <c r="D22" i="20"/>
  <c r="Q22" i="20"/>
  <c r="H22" i="20"/>
  <c r="X22" i="20"/>
  <c r="P22" i="20"/>
  <c r="AA22" i="20"/>
  <c r="R22" i="20"/>
  <c r="AD22" i="20"/>
  <c r="F22" i="20"/>
  <c r="J22" i="20"/>
  <c r="U22" i="20"/>
  <c r="AC22" i="20"/>
  <c r="L22" i="20"/>
  <c r="Y22" i="20"/>
  <c r="K22" i="20"/>
  <c r="O22" i="20"/>
  <c r="E22" i="20"/>
  <c r="M22" i="20"/>
  <c r="Z22" i="20"/>
  <c r="N22" i="20"/>
  <c r="AF22" i="20"/>
  <c r="B21" i="20"/>
  <c r="T22" i="20"/>
  <c r="G22" i="20"/>
  <c r="AD24" i="11"/>
  <c r="AE28" i="14"/>
  <c r="P28" i="14"/>
  <c r="AE24" i="11"/>
  <c r="H28" i="14"/>
  <c r="AJ24" i="11"/>
  <c r="P24" i="11"/>
  <c r="T28" i="14"/>
  <c r="AB28" i="14"/>
  <c r="J24" i="11"/>
  <c r="Z28" i="14"/>
  <c r="AA24" i="11"/>
  <c r="K24" i="11"/>
  <c r="F24" i="11"/>
  <c r="AF24" i="11"/>
  <c r="U24" i="11"/>
  <c r="AI29" i="14"/>
  <c r="W24" i="11"/>
  <c r="E24" i="11"/>
  <c r="D24" i="11"/>
  <c r="I28" i="14"/>
  <c r="O24" i="11"/>
  <c r="U28" i="14"/>
  <c r="AG24" i="11"/>
  <c r="S24" i="11"/>
  <c r="X24" i="11"/>
  <c r="X28" i="14"/>
  <c r="H24" i="11"/>
  <c r="L28" i="14"/>
  <c r="G28" i="14"/>
  <c r="M24" i="11"/>
  <c r="K28" i="14"/>
  <c r="AB24" i="11"/>
  <c r="N28" i="14"/>
  <c r="AI28" i="14"/>
  <c r="T24" i="11"/>
  <c r="Y28" i="14"/>
  <c r="V28" i="14"/>
  <c r="Y24" i="11"/>
  <c r="N24" i="11"/>
  <c r="I24" i="11"/>
  <c r="C25" i="11"/>
  <c r="E28" i="14"/>
  <c r="B27" i="14"/>
  <c r="W28" i="14"/>
  <c r="R24" i="11"/>
  <c r="Z24" i="11"/>
  <c r="V24" i="11"/>
  <c r="AC28" i="14"/>
  <c r="G24" i="11"/>
  <c r="D28" i="14"/>
  <c r="M28" i="14"/>
  <c r="AJ28" i="14"/>
  <c r="R28" i="14"/>
  <c r="O28" i="14"/>
  <c r="J28" i="14"/>
  <c r="F28" i="14"/>
  <c r="Q29" i="14"/>
  <c r="AC24" i="11"/>
  <c r="AD28" i="14"/>
  <c r="Q24" i="11"/>
  <c r="C28" i="14"/>
  <c r="B24" i="11"/>
  <c r="AF28" i="14"/>
  <c r="L24" i="11"/>
  <c r="S28" i="14"/>
  <c r="AG28" i="14"/>
  <c r="AI24" i="11"/>
  <c r="AA28" i="14"/>
  <c r="A30" i="14" l="1"/>
  <c r="AH28" i="14"/>
  <c r="A26" i="11"/>
  <c r="AH24" i="11"/>
  <c r="D23" i="20"/>
  <c r="O23" i="20"/>
  <c r="L23" i="20"/>
  <c r="C23" i="20"/>
  <c r="K23" i="20"/>
  <c r="U23" i="20"/>
  <c r="V23" i="20"/>
  <c r="AF23" i="20"/>
  <c r="F23" i="20"/>
  <c r="R23" i="20"/>
  <c r="Z23" i="20"/>
  <c r="N23" i="20"/>
  <c r="S23" i="20"/>
  <c r="G23" i="20"/>
  <c r="T23" i="20"/>
  <c r="AA23" i="20"/>
  <c r="E23" i="20"/>
  <c r="J23" i="20"/>
  <c r="W23" i="20"/>
  <c r="AG23" i="20"/>
  <c r="AC23" i="20"/>
  <c r="AB23" i="20"/>
  <c r="Q23" i="20"/>
  <c r="X23" i="20"/>
  <c r="I23" i="20"/>
  <c r="H23" i="20"/>
  <c r="B22" i="20"/>
  <c r="AE23" i="20"/>
  <c r="Y23" i="20"/>
  <c r="M23" i="20"/>
  <c r="AD23" i="20"/>
  <c r="P23" i="20"/>
  <c r="E29" i="14"/>
  <c r="D30" i="14"/>
  <c r="P25" i="11"/>
  <c r="U25" i="11"/>
  <c r="K29" i="14"/>
  <c r="AD29" i="14"/>
  <c r="R25" i="11"/>
  <c r="Z29" i="14"/>
  <c r="S29" i="14"/>
  <c r="Z25" i="11"/>
  <c r="Y29" i="14"/>
  <c r="C26" i="11"/>
  <c r="G29" i="14"/>
  <c r="S25" i="11"/>
  <c r="U29" i="14"/>
  <c r="I25" i="11"/>
  <c r="F25" i="11"/>
  <c r="AJ25" i="11"/>
  <c r="J29" i="14"/>
  <c r="J25" i="11"/>
  <c r="N25" i="11"/>
  <c r="B25" i="11"/>
  <c r="AE25" i="11"/>
  <c r="M29" i="14"/>
  <c r="D25" i="11"/>
  <c r="R29" i="14"/>
  <c r="D26" i="11"/>
  <c r="E25" i="11"/>
  <c r="L29" i="14"/>
  <c r="N29" i="14"/>
  <c r="X25" i="11"/>
  <c r="G25" i="11"/>
  <c r="F29" i="14"/>
  <c r="Q25" i="11"/>
  <c r="T25" i="11"/>
  <c r="I29" i="14"/>
  <c r="AD25" i="11"/>
  <c r="H25" i="11"/>
  <c r="AG29" i="14"/>
  <c r="AF25" i="11"/>
  <c r="D29" i="14"/>
  <c r="V25" i="11"/>
  <c r="O25" i="11"/>
  <c r="V29" i="14"/>
  <c r="X29" i="14"/>
  <c r="AJ29" i="14"/>
  <c r="AA29" i="14"/>
  <c r="AF29" i="14"/>
  <c r="AI25" i="11"/>
  <c r="Y25" i="11"/>
  <c r="O29" i="14"/>
  <c r="P29" i="14"/>
  <c r="AC25" i="11"/>
  <c r="B28" i="14"/>
  <c r="C29" i="14"/>
  <c r="W25" i="11"/>
  <c r="AG25" i="11"/>
  <c r="AC29" i="14"/>
  <c r="AB25" i="11"/>
  <c r="L25" i="11"/>
  <c r="K25" i="11"/>
  <c r="H29" i="14"/>
  <c r="M25" i="11"/>
  <c r="T29" i="14"/>
  <c r="AE29" i="14"/>
  <c r="AA25" i="11"/>
  <c r="AB29" i="14"/>
  <c r="W29" i="14"/>
  <c r="AJ30" i="14"/>
  <c r="AH29" i="14" l="1"/>
  <c r="A31" i="14"/>
  <c r="A27" i="11"/>
  <c r="AH25" i="11"/>
  <c r="D25" i="20"/>
  <c r="I24" i="20"/>
  <c r="AB24" i="20"/>
  <c r="R24" i="20"/>
  <c r="J24" i="20"/>
  <c r="C24" i="20"/>
  <c r="M24" i="20"/>
  <c r="U24" i="20"/>
  <c r="AC24" i="20"/>
  <c r="D24" i="20"/>
  <c r="K24" i="20"/>
  <c r="Z24" i="20"/>
  <c r="AF24" i="20"/>
  <c r="T24" i="20"/>
  <c r="AG24" i="20"/>
  <c r="O24" i="20"/>
  <c r="S24" i="20"/>
  <c r="F24" i="20"/>
  <c r="X24" i="20"/>
  <c r="G24" i="20"/>
  <c r="P24" i="20"/>
  <c r="AA24" i="20"/>
  <c r="AE24" i="20"/>
  <c r="L24" i="20"/>
  <c r="Q24" i="20"/>
  <c r="E24" i="20"/>
  <c r="W24" i="20"/>
  <c r="V24" i="20"/>
  <c r="Y24" i="20"/>
  <c r="H24" i="20"/>
  <c r="AD24" i="20"/>
  <c r="B23" i="20"/>
  <c r="N24" i="20"/>
  <c r="X30" i="14"/>
  <c r="E30" i="14"/>
  <c r="H30" i="14"/>
  <c r="AG26" i="11"/>
  <c r="N30" i="14"/>
  <c r="J26" i="11"/>
  <c r="T30" i="14"/>
  <c r="L30" i="14"/>
  <c r="L26" i="11"/>
  <c r="AD30" i="14"/>
  <c r="AC26" i="11"/>
  <c r="AJ26" i="11"/>
  <c r="B26" i="11"/>
  <c r="Z26" i="11"/>
  <c r="AA30" i="14"/>
  <c r="V30" i="14"/>
  <c r="I26" i="11"/>
  <c r="I30" i="14"/>
  <c r="K26" i="11"/>
  <c r="AD26" i="11"/>
  <c r="W30" i="14"/>
  <c r="Y26" i="11"/>
  <c r="W26" i="11"/>
  <c r="F26" i="11"/>
  <c r="O26" i="11"/>
  <c r="R30" i="14"/>
  <c r="AF30" i="14"/>
  <c r="Y30" i="14"/>
  <c r="AF26" i="11"/>
  <c r="AI26" i="11"/>
  <c r="AC30" i="14"/>
  <c r="K30" i="14"/>
  <c r="N26" i="11"/>
  <c r="AB30" i="14"/>
  <c r="AA26" i="11"/>
  <c r="V26" i="11"/>
  <c r="R26" i="11"/>
  <c r="J30" i="14"/>
  <c r="U26" i="11"/>
  <c r="Q30" i="14"/>
  <c r="U30" i="14"/>
  <c r="G26" i="11"/>
  <c r="G30" i="14"/>
  <c r="AB26" i="11"/>
  <c r="Z30" i="14"/>
  <c r="F30" i="14"/>
  <c r="X26" i="11"/>
  <c r="AI30" i="14"/>
  <c r="M26" i="11"/>
  <c r="S30" i="14"/>
  <c r="M30" i="14"/>
  <c r="Q26" i="11"/>
  <c r="P26" i="11"/>
  <c r="E26" i="11"/>
  <c r="H26" i="11"/>
  <c r="AG30" i="14"/>
  <c r="AE30" i="14"/>
  <c r="S26" i="11"/>
  <c r="T26" i="11"/>
  <c r="C30" i="14"/>
  <c r="O30" i="14"/>
  <c r="P30" i="14"/>
  <c r="AE26" i="11"/>
  <c r="Q31" i="14"/>
  <c r="C27" i="11"/>
  <c r="AH30" i="14" l="1"/>
  <c r="A32" i="14"/>
  <c r="AH26" i="11"/>
  <c r="A28" i="11"/>
  <c r="W25" i="20"/>
  <c r="B24" i="20"/>
  <c r="AD25" i="20"/>
  <c r="M25" i="20"/>
  <c r="AC25" i="20"/>
  <c r="AE25" i="20"/>
  <c r="AA25" i="20"/>
  <c r="AB25" i="20"/>
  <c r="F25" i="20"/>
  <c r="N25" i="20"/>
  <c r="AF25" i="20"/>
  <c r="P25" i="20"/>
  <c r="R25" i="20"/>
  <c r="O25" i="20"/>
  <c r="Q25" i="20"/>
  <c r="C26" i="20"/>
  <c r="E25" i="20"/>
  <c r="G25" i="20"/>
  <c r="K25" i="20"/>
  <c r="T25" i="20"/>
  <c r="H25" i="20"/>
  <c r="X25" i="20"/>
  <c r="C25" i="20"/>
  <c r="S25" i="20"/>
  <c r="I25" i="20"/>
  <c r="Z25" i="20"/>
  <c r="Y25" i="20"/>
  <c r="V25" i="20"/>
  <c r="J25" i="20"/>
  <c r="AG25" i="20"/>
  <c r="L25" i="20"/>
  <c r="U25" i="20"/>
  <c r="R31" i="14"/>
  <c r="C31" i="14"/>
  <c r="K31" i="14"/>
  <c r="Q27" i="11"/>
  <c r="U27" i="11"/>
  <c r="J27" i="11"/>
  <c r="J31" i="14"/>
  <c r="AC27" i="11"/>
  <c r="L27" i="11"/>
  <c r="L31" i="14"/>
  <c r="K27" i="11"/>
  <c r="V27" i="11"/>
  <c r="U31" i="14"/>
  <c r="X31" i="14"/>
  <c r="O27" i="11"/>
  <c r="O31" i="14"/>
  <c r="N31" i="14"/>
  <c r="B27" i="11"/>
  <c r="X27" i="11"/>
  <c r="AD31" i="14"/>
  <c r="AF31" i="14"/>
  <c r="AA27" i="11"/>
  <c r="AF27" i="11"/>
  <c r="AB31" i="14"/>
  <c r="F27" i="11"/>
  <c r="H31" i="14"/>
  <c r="F31" i="14"/>
  <c r="B30" i="14"/>
  <c r="Y31" i="14"/>
  <c r="S31" i="14"/>
  <c r="Z31" i="14"/>
  <c r="E31" i="14"/>
  <c r="V31" i="14"/>
  <c r="H27" i="11"/>
  <c r="D28" i="11"/>
  <c r="E27" i="11"/>
  <c r="D31" i="14"/>
  <c r="W31" i="14"/>
  <c r="AB27" i="11"/>
  <c r="I27" i="11"/>
  <c r="AA31" i="14"/>
  <c r="Y27" i="11"/>
  <c r="B29" i="14"/>
  <c r="M27" i="11"/>
  <c r="Z27" i="11"/>
  <c r="AG31" i="14"/>
  <c r="AI27" i="11"/>
  <c r="AE27" i="11"/>
  <c r="P27" i="11"/>
  <c r="AI31" i="14"/>
  <c r="AE31" i="14"/>
  <c r="M31" i="14"/>
  <c r="AJ27" i="11"/>
  <c r="G27" i="11"/>
  <c r="T27" i="11"/>
  <c r="S27" i="11"/>
  <c r="R27" i="11"/>
  <c r="G31" i="14"/>
  <c r="W27" i="11"/>
  <c r="C28" i="11"/>
  <c r="I31" i="14"/>
  <c r="AC31" i="14"/>
  <c r="AJ31" i="14"/>
  <c r="T31" i="14"/>
  <c r="AD27" i="11"/>
  <c r="N27" i="11"/>
  <c r="AG27" i="11"/>
  <c r="P31" i="14"/>
  <c r="D27" i="11"/>
  <c r="D32" i="14"/>
  <c r="AH31" i="14" l="1"/>
  <c r="A33" i="14"/>
  <c r="A29" i="11"/>
  <c r="AH27" i="11"/>
  <c r="D26" i="20"/>
  <c r="I26" i="20"/>
  <c r="Y26" i="20"/>
  <c r="J26" i="20"/>
  <c r="M26" i="20"/>
  <c r="O26" i="20"/>
  <c r="Q26" i="20"/>
  <c r="AE26" i="20"/>
  <c r="S26" i="20"/>
  <c r="D27" i="20"/>
  <c r="U26" i="20"/>
  <c r="R26" i="20"/>
  <c r="AD26" i="20"/>
  <c r="AC26" i="20"/>
  <c r="AG26" i="20"/>
  <c r="Z26" i="20"/>
  <c r="P26" i="20"/>
  <c r="F26" i="20"/>
  <c r="L26" i="20"/>
  <c r="AA26" i="20"/>
  <c r="G26" i="20"/>
  <c r="T26" i="20"/>
  <c r="H26" i="20"/>
  <c r="AB26" i="20"/>
  <c r="N26" i="20"/>
  <c r="E26" i="20"/>
  <c r="AF26" i="20"/>
  <c r="W26" i="20"/>
  <c r="B26" i="20"/>
  <c r="K26" i="20"/>
  <c r="B25" i="20"/>
  <c r="X26" i="20"/>
  <c r="V26" i="20"/>
  <c r="X32" i="14"/>
  <c r="Z28" i="11"/>
  <c r="R32" i="14"/>
  <c r="X28" i="11"/>
  <c r="AF32" i="14"/>
  <c r="AD32" i="14"/>
  <c r="AA32" i="14"/>
  <c r="F28" i="11"/>
  <c r="P32" i="14"/>
  <c r="AE32" i="14"/>
  <c r="AJ28" i="11"/>
  <c r="L32" i="14"/>
  <c r="AB28" i="11"/>
  <c r="AC28" i="11"/>
  <c r="V32" i="14"/>
  <c r="I28" i="11"/>
  <c r="G32" i="14"/>
  <c r="N28" i="11"/>
  <c r="AB32" i="14"/>
  <c r="K28" i="11"/>
  <c r="B31" i="14"/>
  <c r="C29" i="11"/>
  <c r="AI28" i="11"/>
  <c r="O28" i="11"/>
  <c r="AJ32" i="14"/>
  <c r="W32" i="14"/>
  <c r="C33" i="14"/>
  <c r="AD28" i="11"/>
  <c r="Q32" i="14"/>
  <c r="U28" i="11"/>
  <c r="V28" i="11"/>
  <c r="I32" i="14"/>
  <c r="Y32" i="14"/>
  <c r="AE28" i="11"/>
  <c r="H32" i="14"/>
  <c r="N32" i="14"/>
  <c r="L28" i="11"/>
  <c r="S28" i="11"/>
  <c r="Z32" i="14"/>
  <c r="H28" i="11"/>
  <c r="T28" i="11"/>
  <c r="P28" i="11"/>
  <c r="T32" i="14"/>
  <c r="B28" i="11"/>
  <c r="F32" i="14"/>
  <c r="AC32" i="14"/>
  <c r="R28" i="11"/>
  <c r="W28" i="11"/>
  <c r="M28" i="11"/>
  <c r="AF28" i="11"/>
  <c r="AG32" i="14"/>
  <c r="Q28" i="11"/>
  <c r="C32" i="14"/>
  <c r="J28" i="11"/>
  <c r="K32" i="14"/>
  <c r="E28" i="11"/>
  <c r="O32" i="14"/>
  <c r="P33" i="14"/>
  <c r="J32" i="14"/>
  <c r="G28" i="11"/>
  <c r="U32" i="14"/>
  <c r="AI32" i="14"/>
  <c r="S32" i="14"/>
  <c r="AG28" i="11"/>
  <c r="Y28" i="11"/>
  <c r="E32" i="14"/>
  <c r="M32" i="14"/>
  <c r="AA28" i="11"/>
  <c r="AH32" i="14" l="1"/>
  <c r="A34" i="14"/>
  <c r="AH28" i="11"/>
  <c r="A30" i="11"/>
  <c r="H27" i="20"/>
  <c r="T27" i="20"/>
  <c r="W27" i="20"/>
  <c r="O27" i="20"/>
  <c r="Q27" i="20"/>
  <c r="U27" i="20"/>
  <c r="S27" i="20"/>
  <c r="F27" i="20"/>
  <c r="Z27" i="20"/>
  <c r="J27" i="20"/>
  <c r="G27" i="20"/>
  <c r="AG27" i="20"/>
  <c r="AD27" i="20"/>
  <c r="AA27" i="20"/>
  <c r="R27" i="20"/>
  <c r="E27" i="20"/>
  <c r="P27" i="20"/>
  <c r="Y27" i="20"/>
  <c r="M27" i="20"/>
  <c r="C27" i="20"/>
  <c r="K27" i="20"/>
  <c r="V27" i="20"/>
  <c r="L27" i="20"/>
  <c r="I27" i="20"/>
  <c r="N27" i="20"/>
  <c r="AC27" i="20"/>
  <c r="AE27" i="20"/>
  <c r="AF27" i="20"/>
  <c r="X27" i="20"/>
  <c r="AB27" i="20"/>
  <c r="J33" i="14"/>
  <c r="S29" i="11"/>
  <c r="Q34" i="14"/>
  <c r="AE29" i="11"/>
  <c r="R29" i="11"/>
  <c r="AD29" i="11"/>
  <c r="K33" i="14"/>
  <c r="T29" i="11"/>
  <c r="K29" i="11"/>
  <c r="G29" i="11"/>
  <c r="U33" i="14"/>
  <c r="AC29" i="11"/>
  <c r="AF33" i="14"/>
  <c r="AE33" i="14"/>
  <c r="D33" i="14"/>
  <c r="B29" i="11"/>
  <c r="H29" i="11"/>
  <c r="O29" i="11"/>
  <c r="E29" i="11"/>
  <c r="X33" i="14"/>
  <c r="L33" i="14"/>
  <c r="F33" i="14"/>
  <c r="B32" i="14"/>
  <c r="N29" i="11"/>
  <c r="N33" i="14"/>
  <c r="S33" i="14"/>
  <c r="R33" i="14"/>
  <c r="V29" i="11"/>
  <c r="J29" i="11"/>
  <c r="V33" i="14"/>
  <c r="X29" i="11"/>
  <c r="AF29" i="11"/>
  <c r="M33" i="14"/>
  <c r="F29" i="11"/>
  <c r="Q29" i="11"/>
  <c r="G33" i="14"/>
  <c r="AA29" i="11"/>
  <c r="AB29" i="11"/>
  <c r="AG33" i="14"/>
  <c r="I33" i="14"/>
  <c r="Q33" i="14"/>
  <c r="Y29" i="11"/>
  <c r="B33" i="14"/>
  <c r="H33" i="14"/>
  <c r="M29" i="11"/>
  <c r="W33" i="14"/>
  <c r="Z33" i="14"/>
  <c r="AI29" i="11"/>
  <c r="AC33" i="14"/>
  <c r="AD33" i="14"/>
  <c r="AB33" i="14"/>
  <c r="Z29" i="11"/>
  <c r="U29" i="11"/>
  <c r="AA33" i="14"/>
  <c r="AJ33" i="14"/>
  <c r="P29" i="11"/>
  <c r="C30" i="11"/>
  <c r="L29" i="11"/>
  <c r="Y33" i="14"/>
  <c r="AI33" i="14"/>
  <c r="I29" i="11"/>
  <c r="AJ29" i="11"/>
  <c r="T33" i="14"/>
  <c r="E33" i="14"/>
  <c r="AG29" i="11"/>
  <c r="W29" i="11"/>
  <c r="D29" i="11"/>
  <c r="O33" i="14"/>
  <c r="AH33" i="14" l="1"/>
  <c r="A35" i="14"/>
  <c r="A31" i="11"/>
  <c r="AH29" i="11"/>
  <c r="D28" i="20"/>
  <c r="C28" i="20"/>
  <c r="AE28" i="20"/>
  <c r="P28" i="20"/>
  <c r="AC28" i="20"/>
  <c r="B27" i="20"/>
  <c r="J28" i="20"/>
  <c r="AG28" i="20"/>
  <c r="F28" i="20"/>
  <c r="U28" i="20"/>
  <c r="Z28" i="20"/>
  <c r="S28" i="20"/>
  <c r="AB28" i="20"/>
  <c r="V28" i="20"/>
  <c r="T28" i="20"/>
  <c r="M28" i="20"/>
  <c r="E28" i="20"/>
  <c r="X28" i="20"/>
  <c r="R28" i="20"/>
  <c r="Q28" i="20"/>
  <c r="AF28" i="20"/>
  <c r="Y28" i="20"/>
  <c r="AA28" i="20"/>
  <c r="O28" i="20"/>
  <c r="I28" i="20"/>
  <c r="K28" i="20"/>
  <c r="L28" i="20"/>
  <c r="N28" i="20"/>
  <c r="W28" i="20"/>
  <c r="G28" i="20"/>
  <c r="H28" i="20"/>
  <c r="AD28" i="20"/>
  <c r="AE30" i="11"/>
  <c r="Z34" i="14"/>
  <c r="W30" i="11"/>
  <c r="Z30" i="11"/>
  <c r="X30" i="11"/>
  <c r="X34" i="14"/>
  <c r="E34" i="14"/>
  <c r="E30" i="11"/>
  <c r="L34" i="14"/>
  <c r="Q30" i="11"/>
  <c r="AC30" i="11"/>
  <c r="G30" i="11"/>
  <c r="AF34" i="14"/>
  <c r="B30" i="11"/>
  <c r="K34" i="14"/>
  <c r="D34" i="14"/>
  <c r="U30" i="11"/>
  <c r="I34" i="14"/>
  <c r="P30" i="11"/>
  <c r="AJ34" i="14"/>
  <c r="J30" i="11"/>
  <c r="C34" i="14"/>
  <c r="AI30" i="11"/>
  <c r="U34" i="14"/>
  <c r="R34" i="14"/>
  <c r="L30" i="11"/>
  <c r="AD30" i="11"/>
  <c r="AG30" i="11"/>
  <c r="Y30" i="11"/>
  <c r="AA34" i="14"/>
  <c r="G34" i="14"/>
  <c r="V34" i="14"/>
  <c r="AB34" i="14"/>
  <c r="J34" i="14"/>
  <c r="T34" i="14"/>
  <c r="P34" i="14"/>
  <c r="Y34" i="14"/>
  <c r="AB30" i="11"/>
  <c r="AC34" i="14"/>
  <c r="V30" i="11"/>
  <c r="AG34" i="14"/>
  <c r="AD34" i="14"/>
  <c r="AA30" i="11"/>
  <c r="AJ30" i="11"/>
  <c r="W34" i="14"/>
  <c r="R30" i="11"/>
  <c r="N34" i="14"/>
  <c r="O34" i="14"/>
  <c r="H30" i="11"/>
  <c r="S34" i="14"/>
  <c r="I30" i="11"/>
  <c r="N30" i="11"/>
  <c r="H34" i="14"/>
  <c r="O30" i="11"/>
  <c r="S30" i="11"/>
  <c r="AE34" i="14"/>
  <c r="F34" i="14"/>
  <c r="AI34" i="14"/>
  <c r="M34" i="14"/>
  <c r="T30" i="11"/>
  <c r="AF30" i="11"/>
  <c r="F30" i="11"/>
  <c r="D30" i="11"/>
  <c r="M30" i="11"/>
  <c r="K30" i="11"/>
  <c r="C35" i="14"/>
  <c r="C31" i="11"/>
  <c r="AH34" i="14" l="1"/>
  <c r="A36" i="14"/>
  <c r="AH30" i="11"/>
  <c r="A32" i="11"/>
  <c r="D29" i="20"/>
  <c r="I29" i="20"/>
  <c r="X29" i="20"/>
  <c r="L29" i="20"/>
  <c r="N29" i="20"/>
  <c r="B28" i="20"/>
  <c r="AF29" i="20"/>
  <c r="AD29" i="20"/>
  <c r="M29" i="20"/>
  <c r="T29" i="20"/>
  <c r="R29" i="20"/>
  <c r="AG29" i="20"/>
  <c r="AA29" i="20"/>
  <c r="J29" i="20"/>
  <c r="K29" i="20"/>
  <c r="C29" i="20"/>
  <c r="F29" i="20"/>
  <c r="P29" i="20"/>
  <c r="AE29" i="20"/>
  <c r="S29" i="20"/>
  <c r="G29" i="20"/>
  <c r="U29" i="20"/>
  <c r="Z29" i="20"/>
  <c r="Y29" i="20"/>
  <c r="E29" i="20"/>
  <c r="V29" i="20"/>
  <c r="AC29" i="20"/>
  <c r="Q29" i="20"/>
  <c r="O29" i="20"/>
  <c r="AB29" i="20"/>
  <c r="W29" i="20"/>
  <c r="H29" i="20"/>
  <c r="AJ31" i="11"/>
  <c r="AG35" i="14"/>
  <c r="Z31" i="11"/>
  <c r="Z35" i="14"/>
  <c r="V35" i="14"/>
  <c r="N35" i="14"/>
  <c r="H31" i="11"/>
  <c r="E31" i="11"/>
  <c r="U31" i="11"/>
  <c r="V31" i="11"/>
  <c r="Y35" i="14"/>
  <c r="AJ35" i="14"/>
  <c r="G31" i="11"/>
  <c r="W35" i="14"/>
  <c r="AC31" i="11"/>
  <c r="AE35" i="14"/>
  <c r="AC35" i="14"/>
  <c r="K35" i="14"/>
  <c r="AD31" i="11"/>
  <c r="Q35" i="14"/>
  <c r="T35" i="14"/>
  <c r="F31" i="11"/>
  <c r="I35" i="14"/>
  <c r="X31" i="11"/>
  <c r="R31" i="11"/>
  <c r="K31" i="11"/>
  <c r="C32" i="11"/>
  <c r="X35" i="14"/>
  <c r="T31" i="11"/>
  <c r="O31" i="11"/>
  <c r="AB35" i="14"/>
  <c r="AI35" i="14"/>
  <c r="AI31" i="11"/>
  <c r="AF35" i="14"/>
  <c r="M31" i="11"/>
  <c r="AB31" i="11"/>
  <c r="W31" i="11"/>
  <c r="B34" i="14"/>
  <c r="J31" i="11"/>
  <c r="Q31" i="11"/>
  <c r="I31" i="11"/>
  <c r="S35" i="14"/>
  <c r="G35" i="14"/>
  <c r="AG31" i="11"/>
  <c r="S31" i="11"/>
  <c r="E35" i="14"/>
  <c r="B31" i="11"/>
  <c r="Q36" i="14"/>
  <c r="AE31" i="11"/>
  <c r="R35" i="14"/>
  <c r="O35" i="14"/>
  <c r="L35" i="14"/>
  <c r="H35" i="14"/>
  <c r="M35" i="14"/>
  <c r="N31" i="11"/>
  <c r="D31" i="11"/>
  <c r="Y31" i="11"/>
  <c r="F35" i="14"/>
  <c r="AF31" i="11"/>
  <c r="P31" i="11"/>
  <c r="AD35" i="14"/>
  <c r="P35" i="14"/>
  <c r="D35" i="14"/>
  <c r="AA31" i="11"/>
  <c r="J35" i="14"/>
  <c r="AA35" i="14"/>
  <c r="L31" i="11"/>
  <c r="U35" i="14"/>
  <c r="D30" i="20" l="1"/>
  <c r="AH35" i="14"/>
  <c r="A37" i="14"/>
  <c r="AH31" i="11"/>
  <c r="A33" i="11"/>
  <c r="F30" i="20"/>
  <c r="X30" i="20"/>
  <c r="N30" i="20"/>
  <c r="V30" i="20"/>
  <c r="AF30" i="20"/>
  <c r="AA30" i="20"/>
  <c r="Q30" i="20"/>
  <c r="U30" i="20"/>
  <c r="E30" i="20"/>
  <c r="R30" i="20"/>
  <c r="K30" i="20"/>
  <c r="AG30" i="20"/>
  <c r="G30" i="20"/>
  <c r="M30" i="20"/>
  <c r="T30" i="20"/>
  <c r="H30" i="20"/>
  <c r="AE30" i="20"/>
  <c r="Y30" i="20"/>
  <c r="W30" i="20"/>
  <c r="C30" i="20"/>
  <c r="S30" i="20"/>
  <c r="L30" i="20"/>
  <c r="AB30" i="20"/>
  <c r="I30" i="20"/>
  <c r="P30" i="20"/>
  <c r="B29" i="20"/>
  <c r="J30" i="20"/>
  <c r="AC30" i="20"/>
  <c r="AD30" i="20"/>
  <c r="O30" i="20"/>
  <c r="Z30" i="20"/>
  <c r="D36" i="14"/>
  <c r="AF36" i="14"/>
  <c r="T36" i="14"/>
  <c r="V36" i="14"/>
  <c r="U32" i="11"/>
  <c r="G32" i="11"/>
  <c r="M32" i="11"/>
  <c r="AG32" i="11"/>
  <c r="AE36" i="14"/>
  <c r="S36" i="14"/>
  <c r="R36" i="14"/>
  <c r="T32" i="11"/>
  <c r="X32" i="11"/>
  <c r="U36" i="14"/>
  <c r="AB32" i="11"/>
  <c r="AJ32" i="11"/>
  <c r="I32" i="11"/>
  <c r="N32" i="11"/>
  <c r="Y36" i="14"/>
  <c r="O32" i="11"/>
  <c r="H32" i="11"/>
  <c r="L36" i="14"/>
  <c r="B35" i="14"/>
  <c r="V32" i="11"/>
  <c r="K32" i="11"/>
  <c r="AA36" i="14"/>
  <c r="L32" i="11"/>
  <c r="Y32" i="11"/>
  <c r="W32" i="11"/>
  <c r="I36" i="14"/>
  <c r="AC36" i="14"/>
  <c r="AJ36" i="14"/>
  <c r="AI32" i="11"/>
  <c r="C33" i="11"/>
  <c r="K36" i="14"/>
  <c r="AC32" i="11"/>
  <c r="Z36" i="14"/>
  <c r="R32" i="11"/>
  <c r="B32" i="11"/>
  <c r="AG36" i="14"/>
  <c r="X36" i="14"/>
  <c r="C36" i="14"/>
  <c r="AI36" i="14"/>
  <c r="E32" i="11"/>
  <c r="Q32" i="11"/>
  <c r="W36" i="14"/>
  <c r="AD32" i="11"/>
  <c r="AA32" i="11"/>
  <c r="P32" i="11"/>
  <c r="Z32" i="11"/>
  <c r="S32" i="11"/>
  <c r="F36" i="14"/>
  <c r="D33" i="11"/>
  <c r="AB36" i="14"/>
  <c r="O36" i="14"/>
  <c r="P36" i="14"/>
  <c r="J36" i="14"/>
  <c r="E36" i="14"/>
  <c r="M36" i="14"/>
  <c r="G36" i="14"/>
  <c r="AD36" i="14"/>
  <c r="AE32" i="11"/>
  <c r="N36" i="14"/>
  <c r="AF32" i="11"/>
  <c r="J32" i="11"/>
  <c r="D32" i="11"/>
  <c r="H36" i="14"/>
  <c r="F32" i="11"/>
  <c r="Q37" i="14"/>
  <c r="AH36" i="14" l="1"/>
  <c r="A34" i="11"/>
  <c r="A38" i="14"/>
  <c r="AH32" i="11"/>
  <c r="E31" i="20"/>
  <c r="AA31" i="20"/>
  <c r="H31" i="20"/>
  <c r="L31" i="20"/>
  <c r="W31" i="20"/>
  <c r="S31" i="20"/>
  <c r="C32" i="20"/>
  <c r="V31" i="20"/>
  <c r="D32" i="20"/>
  <c r="I31" i="20"/>
  <c r="X31" i="20"/>
  <c r="R31" i="20"/>
  <c r="AE31" i="20"/>
  <c r="C31" i="20"/>
  <c r="Q31" i="20"/>
  <c r="G31" i="20"/>
  <c r="T31" i="20"/>
  <c r="D31" i="20"/>
  <c r="AF31" i="20"/>
  <c r="P31" i="20"/>
  <c r="J31" i="20"/>
  <c r="AC31" i="20"/>
  <c r="AG31" i="20"/>
  <c r="Y31" i="20"/>
  <c r="AB31" i="20"/>
  <c r="U31" i="20"/>
  <c r="F31" i="20"/>
  <c r="AD31" i="20"/>
  <c r="B30" i="20"/>
  <c r="Z31" i="20"/>
  <c r="N31" i="20"/>
  <c r="O31" i="20"/>
  <c r="K31" i="20"/>
  <c r="M31" i="20"/>
  <c r="W33" i="11"/>
  <c r="AD37" i="14"/>
  <c r="AI33" i="11"/>
  <c r="D37" i="14"/>
  <c r="Q33" i="11"/>
  <c r="AI37" i="14"/>
  <c r="B36" i="14"/>
  <c r="D38" i="14"/>
  <c r="P37" i="14"/>
  <c r="J37" i="14"/>
  <c r="X33" i="11"/>
  <c r="X37" i="14"/>
  <c r="AB37" i="14"/>
  <c r="V33" i="11"/>
  <c r="Y37" i="14"/>
  <c r="U33" i="11"/>
  <c r="K33" i="11"/>
  <c r="AG33" i="11"/>
  <c r="H37" i="14"/>
  <c r="Y33" i="11"/>
  <c r="G33" i="11"/>
  <c r="T33" i="11"/>
  <c r="L37" i="14"/>
  <c r="I33" i="11"/>
  <c r="AC33" i="11"/>
  <c r="AA33" i="11"/>
  <c r="F37" i="14"/>
  <c r="T37" i="14"/>
  <c r="Z33" i="11"/>
  <c r="O33" i="11"/>
  <c r="M37" i="14"/>
  <c r="AJ37" i="14"/>
  <c r="W37" i="14"/>
  <c r="D34" i="11"/>
  <c r="R33" i="11"/>
  <c r="S37" i="14"/>
  <c r="AF33" i="11"/>
  <c r="AF37" i="14"/>
  <c r="AE33" i="11"/>
  <c r="G37" i="14"/>
  <c r="F33" i="11"/>
  <c r="C38" i="14"/>
  <c r="O37" i="14"/>
  <c r="M33" i="11"/>
  <c r="L33" i="11"/>
  <c r="E37" i="14"/>
  <c r="J33" i="11"/>
  <c r="AD33" i="11"/>
  <c r="U37" i="14"/>
  <c r="H33" i="11"/>
  <c r="N33" i="11"/>
  <c r="I37" i="14"/>
  <c r="AG37" i="14"/>
  <c r="AB33" i="11"/>
  <c r="K37" i="14"/>
  <c r="V37" i="14"/>
  <c r="R37" i="14"/>
  <c r="C37" i="14"/>
  <c r="Z37" i="14"/>
  <c r="Q38" i="14"/>
  <c r="N37" i="14"/>
  <c r="C34" i="11"/>
  <c r="S33" i="11"/>
  <c r="E33" i="11"/>
  <c r="P38" i="14"/>
  <c r="AE37" i="14"/>
  <c r="AJ33" i="11"/>
  <c r="AC37" i="14"/>
  <c r="AA37" i="14"/>
  <c r="B33" i="11"/>
  <c r="AJ34" i="11"/>
  <c r="P33" i="11"/>
  <c r="AI34" i="11"/>
  <c r="AH37" i="14" l="1"/>
  <c r="A35" i="11"/>
  <c r="A39" i="14"/>
  <c r="AH33" i="11"/>
  <c r="AH34" i="11"/>
  <c r="D33" i="20"/>
  <c r="C33" i="20"/>
  <c r="N32" i="20"/>
  <c r="M32" i="20"/>
  <c r="H32" i="20"/>
  <c r="AC32" i="20"/>
  <c r="R32" i="20"/>
  <c r="Q32" i="20"/>
  <c r="AA32" i="20"/>
  <c r="F32" i="20"/>
  <c r="AB32" i="20"/>
  <c r="B31" i="20"/>
  <c r="T32" i="20"/>
  <c r="O32" i="20"/>
  <c r="S32" i="20"/>
  <c r="L32" i="20"/>
  <c r="P32" i="20"/>
  <c r="E32" i="20"/>
  <c r="U32" i="20"/>
  <c r="AD32" i="20"/>
  <c r="B32" i="20"/>
  <c r="X32" i="20"/>
  <c r="AE32" i="20"/>
  <c r="AF32" i="20"/>
  <c r="G32" i="20"/>
  <c r="I32" i="20"/>
  <c r="V32" i="20"/>
  <c r="Y32" i="20"/>
  <c r="J32" i="20"/>
  <c r="Z32" i="20"/>
  <c r="AG32" i="20"/>
  <c r="W32" i="20"/>
  <c r="K32" i="20"/>
  <c r="H38" i="14"/>
  <c r="M34" i="11"/>
  <c r="U38" i="14"/>
  <c r="S34" i="11"/>
  <c r="G38" i="14"/>
  <c r="J34" i="11"/>
  <c r="U34" i="11"/>
  <c r="Q34" i="11"/>
  <c r="AE38" i="14"/>
  <c r="R38" i="14"/>
  <c r="V34" i="11"/>
  <c r="N38" i="14"/>
  <c r="AC38" i="14"/>
  <c r="K34" i="11"/>
  <c r="AA34" i="11"/>
  <c r="J38" i="14"/>
  <c r="P34" i="11"/>
  <c r="X38" i="14"/>
  <c r="T34" i="11"/>
  <c r="L38" i="14"/>
  <c r="F34" i="11"/>
  <c r="X34" i="11"/>
  <c r="AC34" i="11"/>
  <c r="V38" i="14"/>
  <c r="AG34" i="11"/>
  <c r="F38" i="14"/>
  <c r="Z34" i="11"/>
  <c r="K38" i="14"/>
  <c r="O34" i="11"/>
  <c r="L34" i="11"/>
  <c r="R34" i="11"/>
  <c r="B34" i="11"/>
  <c r="AJ38" i="14"/>
  <c r="AG38" i="14"/>
  <c r="S38" i="14"/>
  <c r="I34" i="11"/>
  <c r="E34" i="11"/>
  <c r="Y38" i="14"/>
  <c r="P39" i="14"/>
  <c r="AB38" i="14"/>
  <c r="B38" i="14"/>
  <c r="E38" i="14"/>
  <c r="I38" i="14"/>
  <c r="AB34" i="11"/>
  <c r="Q39" i="14"/>
  <c r="M38" i="14"/>
  <c r="N34" i="11"/>
  <c r="G34" i="11"/>
  <c r="B37" i="14"/>
  <c r="AI38" i="14"/>
  <c r="Y34" i="11"/>
  <c r="AD34" i="11"/>
  <c r="AA38" i="14"/>
  <c r="AD38" i="14"/>
  <c r="AE34" i="11"/>
  <c r="AI39" i="14"/>
  <c r="T38" i="14"/>
  <c r="O38" i="14"/>
  <c r="AF38" i="14"/>
  <c r="W34" i="11"/>
  <c r="AF34" i="11"/>
  <c r="Z38" i="14"/>
  <c r="W38" i="14"/>
  <c r="H34" i="11"/>
  <c r="AJ35" i="11"/>
  <c r="AH38" i="14" l="1"/>
  <c r="A36" i="11"/>
  <c r="A40" i="14"/>
  <c r="P33" i="20"/>
  <c r="U33" i="20"/>
  <c r="H33" i="20"/>
  <c r="Z33" i="20"/>
  <c r="L33" i="20"/>
  <c r="W33" i="20"/>
  <c r="B33" i="20"/>
  <c r="E33" i="20"/>
  <c r="G33" i="20"/>
  <c r="AD33" i="20"/>
  <c r="AC33" i="20"/>
  <c r="Q33" i="20"/>
  <c r="AB33" i="20"/>
  <c r="AF33" i="20"/>
  <c r="F33" i="20"/>
  <c r="S33" i="20"/>
  <c r="T33" i="20"/>
  <c r="M33" i="20"/>
  <c r="X33" i="20"/>
  <c r="V33" i="20"/>
  <c r="O33" i="20"/>
  <c r="J33" i="20"/>
  <c r="I33" i="20"/>
  <c r="N33" i="20"/>
  <c r="K33" i="20"/>
  <c r="R33" i="20"/>
  <c r="AE33" i="20"/>
  <c r="AG33" i="20"/>
  <c r="AA33" i="20"/>
  <c r="Y33" i="20"/>
  <c r="W39" i="14"/>
  <c r="N39" i="14"/>
  <c r="D35" i="11"/>
  <c r="AF39" i="14"/>
  <c r="AF35" i="11"/>
  <c r="S39" i="14"/>
  <c r="H39" i="14"/>
  <c r="L35" i="11"/>
  <c r="AE39" i="14"/>
  <c r="W35" i="11"/>
  <c r="U35" i="11"/>
  <c r="I35" i="11"/>
  <c r="M35" i="11"/>
  <c r="AJ39" i="14"/>
  <c r="O39" i="14"/>
  <c r="AA35" i="11"/>
  <c r="Y39" i="14"/>
  <c r="AE35" i="11"/>
  <c r="AG39" i="14"/>
  <c r="D39" i="14"/>
  <c r="O35" i="11"/>
  <c r="L39" i="14"/>
  <c r="E35" i="11"/>
  <c r="M39" i="14"/>
  <c r="Z39" i="14"/>
  <c r="C35" i="11"/>
  <c r="T35" i="11"/>
  <c r="J35" i="11"/>
  <c r="C39" i="14"/>
  <c r="AD35" i="11"/>
  <c r="AJ36" i="11"/>
  <c r="AA39" i="14"/>
  <c r="T39" i="14"/>
  <c r="K39" i="14"/>
  <c r="I39" i="14"/>
  <c r="U39" i="14"/>
  <c r="J39" i="14"/>
  <c r="AG35" i="11"/>
  <c r="N35" i="11"/>
  <c r="F35" i="11"/>
  <c r="AC35" i="11"/>
  <c r="P35" i="11"/>
  <c r="K35" i="11"/>
  <c r="Q35" i="11"/>
  <c r="G35" i="11"/>
  <c r="H35" i="11"/>
  <c r="AB39" i="14"/>
  <c r="R39" i="14"/>
  <c r="G39" i="14"/>
  <c r="X39" i="14"/>
  <c r="R35" i="11"/>
  <c r="X35" i="11"/>
  <c r="Y35" i="11"/>
  <c r="Z35" i="11"/>
  <c r="V39" i="14"/>
  <c r="AI35" i="11"/>
  <c r="S35" i="11"/>
  <c r="AD39" i="14"/>
  <c r="AC39" i="14"/>
  <c r="E39" i="14"/>
  <c r="V35" i="11"/>
  <c r="AB35" i="11"/>
  <c r="F39" i="14"/>
  <c r="D36" i="11"/>
  <c r="D40" i="14"/>
  <c r="A37" i="11" l="1"/>
  <c r="AH35" i="11"/>
  <c r="A41" i="14"/>
  <c r="AH39" i="14"/>
  <c r="C34" i="20"/>
  <c r="E34" i="20"/>
  <c r="L34" i="20"/>
  <c r="T34" i="20"/>
  <c r="X34" i="20"/>
  <c r="V34" i="20"/>
  <c r="AC34" i="20"/>
  <c r="AE34" i="20"/>
  <c r="D34" i="20"/>
  <c r="K34" i="20"/>
  <c r="M34" i="20"/>
  <c r="AG34" i="20"/>
  <c r="P34" i="20"/>
  <c r="J34" i="20"/>
  <c r="R34" i="20"/>
  <c r="D35" i="20"/>
  <c r="AF34" i="20"/>
  <c r="Q34" i="20"/>
  <c r="N34" i="20"/>
  <c r="AA34" i="20"/>
  <c r="Y34" i="20"/>
  <c r="O34" i="20"/>
  <c r="AB34" i="20"/>
  <c r="F34" i="20"/>
  <c r="I34" i="20"/>
  <c r="G34" i="20"/>
  <c r="H34" i="20"/>
  <c r="U34" i="20"/>
  <c r="S34" i="20"/>
  <c r="AD34" i="20"/>
  <c r="Z34" i="20"/>
  <c r="W34" i="20"/>
  <c r="AE37" i="11"/>
  <c r="AG36" i="11"/>
  <c r="AB40" i="14"/>
  <c r="AC36" i="11"/>
  <c r="AD40" i="14"/>
  <c r="J37" i="11"/>
  <c r="AE36" i="11"/>
  <c r="C36" i="11"/>
  <c r="B39" i="14"/>
  <c r="P40" i="14"/>
  <c r="G40" i="14"/>
  <c r="L37" i="11"/>
  <c r="C40" i="14"/>
  <c r="B35" i="11"/>
  <c r="P36" i="11"/>
  <c r="H37" i="11"/>
  <c r="E36" i="11"/>
  <c r="U40" i="14"/>
  <c r="AJ37" i="11"/>
  <c r="S40" i="14"/>
  <c r="Z40" i="14"/>
  <c r="J40" i="14"/>
  <c r="Y40" i="14"/>
  <c r="N40" i="14"/>
  <c r="AB37" i="11"/>
  <c r="AD37" i="11"/>
  <c r="V37" i="11"/>
  <c r="H36" i="11"/>
  <c r="K37" i="11"/>
  <c r="V40" i="14"/>
  <c r="M37" i="11"/>
  <c r="W36" i="11"/>
  <c r="Y36" i="11"/>
  <c r="L40" i="14"/>
  <c r="M40" i="14"/>
  <c r="X40" i="14"/>
  <c r="D37" i="11"/>
  <c r="W37" i="11"/>
  <c r="C37" i="11"/>
  <c r="L36" i="11"/>
  <c r="K40" i="14"/>
  <c r="AI37" i="11"/>
  <c r="X36" i="11"/>
  <c r="AE40" i="14"/>
  <c r="AB36" i="11"/>
  <c r="Q36" i="11"/>
  <c r="O40" i="14"/>
  <c r="AG40" i="14"/>
  <c r="F40" i="14"/>
  <c r="Q41" i="14"/>
  <c r="E40" i="14"/>
  <c r="R37" i="11"/>
  <c r="AD36" i="11"/>
  <c r="Z37" i="11"/>
  <c r="AI40" i="14"/>
  <c r="O36" i="11"/>
  <c r="I36" i="11"/>
  <c r="U37" i="11"/>
  <c r="I37" i="11"/>
  <c r="J36" i="11"/>
  <c r="G36" i="11"/>
  <c r="AF36" i="11"/>
  <c r="AF40" i="14"/>
  <c r="O37" i="11"/>
  <c r="F36" i="11"/>
  <c r="V36" i="11"/>
  <c r="AA36" i="11"/>
  <c r="I40" i="14"/>
  <c r="Y37" i="11"/>
  <c r="N36" i="11"/>
  <c r="T36" i="11"/>
  <c r="W40" i="14"/>
  <c r="AC40" i="14"/>
  <c r="S37" i="11"/>
  <c r="S36" i="11"/>
  <c r="T37" i="11"/>
  <c r="Q40" i="14"/>
  <c r="R36" i="11"/>
  <c r="R40" i="14"/>
  <c r="K36" i="11"/>
  <c r="AJ40" i="14"/>
  <c r="AA40" i="14"/>
  <c r="M36" i="11"/>
  <c r="Z36" i="11"/>
  <c r="N37" i="11"/>
  <c r="H40" i="14"/>
  <c r="Q37" i="11"/>
  <c r="P37" i="11"/>
  <c r="T40" i="14"/>
  <c r="U36" i="11"/>
  <c r="AF37" i="11"/>
  <c r="AI36" i="11"/>
  <c r="C35" i="20" l="1"/>
  <c r="AH40" i="14"/>
  <c r="A38" i="11"/>
  <c r="A39" i="11" s="1"/>
  <c r="AH36" i="11"/>
  <c r="A42" i="14"/>
  <c r="AH37" i="11"/>
  <c r="F35" i="20"/>
  <c r="I35" i="20"/>
  <c r="AC35" i="20"/>
  <c r="AD35" i="20"/>
  <c r="Z35" i="20"/>
  <c r="V35" i="20"/>
  <c r="L35" i="20"/>
  <c r="AG35" i="20"/>
  <c r="U36" i="20"/>
  <c r="P36" i="20"/>
  <c r="M36" i="20"/>
  <c r="K36" i="20"/>
  <c r="R36" i="20"/>
  <c r="B34" i="20"/>
  <c r="E35" i="20"/>
  <c r="I36" i="20"/>
  <c r="O35" i="20"/>
  <c r="P35" i="20"/>
  <c r="N35" i="20"/>
  <c r="U35" i="20"/>
  <c r="M35" i="20"/>
  <c r="K35" i="20"/>
  <c r="Z36" i="20"/>
  <c r="Y36" i="20"/>
  <c r="AD36" i="20"/>
  <c r="O36" i="20"/>
  <c r="T36" i="20"/>
  <c r="N36" i="20"/>
  <c r="AB35" i="20"/>
  <c r="G35" i="20"/>
  <c r="R35" i="20"/>
  <c r="AA35" i="20"/>
  <c r="W35" i="20"/>
  <c r="AF35" i="20"/>
  <c r="H35" i="20"/>
  <c r="Q36" i="20"/>
  <c r="AE36" i="20"/>
  <c r="S36" i="20"/>
  <c r="V36" i="20"/>
  <c r="W36" i="20"/>
  <c r="D36" i="20"/>
  <c r="AE35" i="20"/>
  <c r="Y35" i="20"/>
  <c r="J35" i="20"/>
  <c r="X35" i="20"/>
  <c r="Q35" i="20"/>
  <c r="T35" i="20"/>
  <c r="S35" i="20"/>
  <c r="J36" i="20"/>
  <c r="AB36" i="20"/>
  <c r="L36" i="20"/>
  <c r="AF36" i="20"/>
  <c r="H36" i="20"/>
  <c r="B40" i="14"/>
  <c r="AB38" i="11"/>
  <c r="D38" i="11"/>
  <c r="X20" i="19"/>
  <c r="AC37" i="11"/>
  <c r="X9" i="19"/>
  <c r="AA37" i="11"/>
  <c r="F41" i="14"/>
  <c r="T38" i="11"/>
  <c r="AA41" i="14"/>
  <c r="X14" i="19"/>
  <c r="AG38" i="11"/>
  <c r="X21" i="19"/>
  <c r="U41" i="14"/>
  <c r="X24" i="19"/>
  <c r="B36" i="11"/>
  <c r="AF38" i="11"/>
  <c r="X18" i="19"/>
  <c r="X41" i="14"/>
  <c r="T41" i="14"/>
  <c r="X25" i="19"/>
  <c r="AC41" i="14"/>
  <c r="X7" i="19"/>
  <c r="W38" i="11"/>
  <c r="M38" i="11"/>
  <c r="F37" i="11"/>
  <c r="H41" i="14"/>
  <c r="AF41" i="14"/>
  <c r="X17" i="19"/>
  <c r="P38" i="11"/>
  <c r="N38" i="11"/>
  <c r="AD38" i="11"/>
  <c r="W41" i="14"/>
  <c r="C41" i="14"/>
  <c r="X5" i="19"/>
  <c r="X26" i="19"/>
  <c r="X27" i="19"/>
  <c r="AC38" i="11"/>
  <c r="H38" i="11"/>
  <c r="X8" i="19"/>
  <c r="C38" i="11"/>
  <c r="X22" i="19"/>
  <c r="X38" i="11"/>
  <c r="L41" i="14"/>
  <c r="X12" i="19"/>
  <c r="U38" i="11"/>
  <c r="AG37" i="11"/>
  <c r="X15" i="19"/>
  <c r="AJ41" i="14"/>
  <c r="X6" i="19"/>
  <c r="Y38" i="11"/>
  <c r="G38" i="11"/>
  <c r="X16" i="19"/>
  <c r="AG41" i="14"/>
  <c r="X13" i="19"/>
  <c r="R41" i="14"/>
  <c r="AI41" i="14"/>
  <c r="C42" i="14"/>
  <c r="P41" i="14"/>
  <c r="E41" i="14"/>
  <c r="G37" i="11"/>
  <c r="F38" i="11"/>
  <c r="D42" i="14"/>
  <c r="Q42" i="14"/>
  <c r="C39" i="11"/>
  <c r="I38" i="11"/>
  <c r="X29" i="19"/>
  <c r="Y41" i="14"/>
  <c r="G41" i="14"/>
  <c r="X30" i="19"/>
  <c r="AI42" i="14"/>
  <c r="X23" i="19"/>
  <c r="E37" i="11"/>
  <c r="K38" i="11"/>
  <c r="O41" i="14"/>
  <c r="X10" i="19"/>
  <c r="X11" i="19"/>
  <c r="I41" i="14"/>
  <c r="S38" i="11"/>
  <c r="V41" i="14"/>
  <c r="S41" i="14"/>
  <c r="AE41" i="14"/>
  <c r="J41" i="14"/>
  <c r="K41" i="14"/>
  <c r="AB41" i="14"/>
  <c r="D41" i="14"/>
  <c r="B37" i="11"/>
  <c r="X37" i="11"/>
  <c r="AE38" i="11"/>
  <c r="X31" i="19"/>
  <c r="M41" i="14"/>
  <c r="X28" i="19"/>
  <c r="R38" i="11"/>
  <c r="X19" i="19"/>
  <c r="AD41" i="14"/>
  <c r="N41" i="14"/>
  <c r="Z41" i="14"/>
  <c r="B35" i="20" l="1"/>
  <c r="AH41" i="14"/>
  <c r="A43" i="14"/>
  <c r="A40" i="11"/>
  <c r="AG36" i="20"/>
  <c r="G36" i="20"/>
  <c r="C37" i="20"/>
  <c r="F37" i="20"/>
  <c r="Y37" i="20"/>
  <c r="X37" i="20"/>
  <c r="S37" i="20"/>
  <c r="AD37" i="20"/>
  <c r="G37" i="20"/>
  <c r="AC36" i="20"/>
  <c r="D37" i="20"/>
  <c r="I37" i="20"/>
  <c r="W37" i="20"/>
  <c r="M37" i="20"/>
  <c r="AB37" i="20"/>
  <c r="AE37" i="20"/>
  <c r="R37" i="20"/>
  <c r="AA36" i="20"/>
  <c r="B36" i="20"/>
  <c r="F36" i="20"/>
  <c r="AF37" i="20"/>
  <c r="T37" i="20"/>
  <c r="C38" i="20"/>
  <c r="U37" i="20"/>
  <c r="P37" i="20"/>
  <c r="X36" i="20"/>
  <c r="C36" i="20"/>
  <c r="E36" i="20"/>
  <c r="AG37" i="20"/>
  <c r="AC37" i="20"/>
  <c r="K37" i="20"/>
  <c r="H37" i="20"/>
  <c r="N37" i="20"/>
  <c r="Y22" i="19"/>
  <c r="Q38" i="11"/>
  <c r="K39" i="11"/>
  <c r="K42" i="14"/>
  <c r="H39" i="11"/>
  <c r="AA42" i="14"/>
  <c r="Y20" i="19"/>
  <c r="J39" i="11"/>
  <c r="AF39" i="11"/>
  <c r="W39" i="11"/>
  <c r="F39" i="11"/>
  <c r="AB42" i="14"/>
  <c r="V38" i="11"/>
  <c r="Y31" i="19"/>
  <c r="D39" i="11"/>
  <c r="Y19" i="19"/>
  <c r="Y29" i="19"/>
  <c r="C40" i="11"/>
  <c r="AD39" i="11"/>
  <c r="O39" i="11"/>
  <c r="AD42" i="14"/>
  <c r="AE42" i="14"/>
  <c r="T42" i="14"/>
  <c r="AA39" i="11"/>
  <c r="B39" i="11"/>
  <c r="AC42" i="14"/>
  <c r="P42" i="14"/>
  <c r="AF42" i="14"/>
  <c r="F42" i="14"/>
  <c r="Y6" i="19"/>
  <c r="N42" i="14"/>
  <c r="Y7" i="19"/>
  <c r="Y25" i="19"/>
  <c r="E38" i="11"/>
  <c r="W42" i="14"/>
  <c r="B42" i="14"/>
  <c r="N39" i="11"/>
  <c r="Y14" i="19"/>
  <c r="Y27" i="19"/>
  <c r="I42" i="14"/>
  <c r="G39" i="11"/>
  <c r="R39" i="11"/>
  <c r="Y21" i="19"/>
  <c r="Y8" i="19"/>
  <c r="X39" i="11"/>
  <c r="R42" i="14"/>
  <c r="Z38" i="11"/>
  <c r="Y11" i="19"/>
  <c r="Y30" i="19"/>
  <c r="Y10" i="19"/>
  <c r="G42" i="14"/>
  <c r="Y28" i="19"/>
  <c r="Y15" i="19"/>
  <c r="T39" i="11"/>
  <c r="I39" i="11"/>
  <c r="AB39" i="11"/>
  <c r="AA38" i="11"/>
  <c r="U42" i="14"/>
  <c r="M39" i="11"/>
  <c r="Y39" i="11"/>
  <c r="Y12" i="19"/>
  <c r="Y24" i="19"/>
  <c r="Z39" i="11"/>
  <c r="B38" i="11"/>
  <c r="AE39" i="11"/>
  <c r="L42" i="14"/>
  <c r="Y42" i="14"/>
  <c r="E39" i="11"/>
  <c r="Y13" i="19"/>
  <c r="L38" i="11"/>
  <c r="X42" i="14"/>
  <c r="AC39" i="11"/>
  <c r="V39" i="11"/>
  <c r="J38" i="11"/>
  <c r="M42" i="14"/>
  <c r="B41" i="14"/>
  <c r="V42" i="14"/>
  <c r="Y26" i="19"/>
  <c r="S39" i="11"/>
  <c r="Y9" i="19"/>
  <c r="AJ39" i="11"/>
  <c r="O38" i="11"/>
  <c r="Y17" i="19"/>
  <c r="P39" i="11"/>
  <c r="AJ42" i="14"/>
  <c r="Y23" i="19"/>
  <c r="Y18" i="19"/>
  <c r="Y16" i="19"/>
  <c r="H42" i="14"/>
  <c r="AJ38" i="11"/>
  <c r="E42" i="14"/>
  <c r="Z42" i="14"/>
  <c r="O42" i="14"/>
  <c r="J42" i="14"/>
  <c r="L39" i="11"/>
  <c r="AG39" i="11"/>
  <c r="AG42" i="14"/>
  <c r="U39" i="11"/>
  <c r="Q39" i="11"/>
  <c r="Y5" i="19"/>
  <c r="AI38" i="11"/>
  <c r="S42" i="14"/>
  <c r="M43" i="14"/>
  <c r="K43" i="14"/>
  <c r="AI39" i="11"/>
  <c r="I43" i="14"/>
  <c r="AH38" i="11" l="1"/>
  <c r="AH42" i="14"/>
  <c r="A44" i="14"/>
  <c r="AH39" i="11"/>
  <c r="A41" i="11"/>
  <c r="V37" i="20"/>
  <c r="O37" i="20"/>
  <c r="D38" i="20"/>
  <c r="AB38" i="20"/>
  <c r="X38" i="20"/>
  <c r="W38" i="20"/>
  <c r="K38" i="20"/>
  <c r="Y38" i="20"/>
  <c r="P38" i="20"/>
  <c r="AE38" i="20"/>
  <c r="E37" i="20"/>
  <c r="Q37" i="20"/>
  <c r="F38" i="20"/>
  <c r="Z38" i="20"/>
  <c r="L38" i="20"/>
  <c r="N38" i="20"/>
  <c r="Q38" i="20"/>
  <c r="AA38" i="20"/>
  <c r="J38" i="20"/>
  <c r="AG38" i="20"/>
  <c r="Z37" i="20"/>
  <c r="L37" i="20"/>
  <c r="B37" i="20"/>
  <c r="E38" i="20"/>
  <c r="AD38" i="20"/>
  <c r="R38" i="20"/>
  <c r="B38" i="20"/>
  <c r="H38" i="20"/>
  <c r="C39" i="20"/>
  <c r="G38" i="20"/>
  <c r="AF38" i="20"/>
  <c r="J37" i="20"/>
  <c r="AA37" i="20"/>
  <c r="I38" i="20"/>
  <c r="V38" i="20"/>
  <c r="T38" i="20"/>
  <c r="AC38" i="20"/>
  <c r="U38" i="20"/>
  <c r="S38" i="20"/>
  <c r="O38" i="20"/>
  <c r="M38" i="20"/>
  <c r="U43" i="14"/>
  <c r="S40" i="11"/>
  <c r="Z16" i="19"/>
  <c r="E43" i="14"/>
  <c r="Z40" i="11"/>
  <c r="N43" i="14"/>
  <c r="K40" i="11"/>
  <c r="Z25" i="19"/>
  <c r="T40" i="11"/>
  <c r="Q43" i="14"/>
  <c r="Z17" i="19"/>
  <c r="Z13" i="19"/>
  <c r="Z43" i="14"/>
  <c r="AD40" i="11"/>
  <c r="Z10" i="19"/>
  <c r="Z30" i="19"/>
  <c r="R40" i="11"/>
  <c r="Z31" i="19"/>
  <c r="Z20" i="19"/>
  <c r="AC43" i="14"/>
  <c r="J43" i="14"/>
  <c r="Z8" i="19"/>
  <c r="F43" i="14"/>
  <c r="Z9" i="19"/>
  <c r="E40" i="11"/>
  <c r="W40" i="11"/>
  <c r="Y40" i="11"/>
  <c r="Z5" i="19"/>
  <c r="G43" i="14"/>
  <c r="S43" i="14"/>
  <c r="Z22" i="19"/>
  <c r="O43" i="14"/>
  <c r="B40" i="11"/>
  <c r="X40" i="11"/>
  <c r="Z7" i="19"/>
  <c r="Z18" i="19"/>
  <c r="AG43" i="14"/>
  <c r="P40" i="11"/>
  <c r="Z14" i="19"/>
  <c r="AF43" i="14"/>
  <c r="M40" i="11"/>
  <c r="Z23" i="19"/>
  <c r="J40" i="11"/>
  <c r="AJ43" i="14"/>
  <c r="D43" i="14"/>
  <c r="H43" i="14"/>
  <c r="Z21" i="19"/>
  <c r="I40" i="11"/>
  <c r="L40" i="11"/>
  <c r="D40" i="11"/>
  <c r="AE43" i="14"/>
  <c r="Z11" i="19"/>
  <c r="J44" i="14"/>
  <c r="AA43" i="14"/>
  <c r="AB40" i="11"/>
  <c r="P43" i="14"/>
  <c r="U40" i="11"/>
  <c r="T43" i="14"/>
  <c r="Y43" i="14"/>
  <c r="R43" i="14"/>
  <c r="V40" i="11"/>
  <c r="Z15" i="19"/>
  <c r="Z6" i="19"/>
  <c r="Z29" i="19"/>
  <c r="C43" i="14"/>
  <c r="Z19" i="19"/>
  <c r="V43" i="14"/>
  <c r="H40" i="11"/>
  <c r="AF40" i="11"/>
  <c r="G40" i="11"/>
  <c r="X43" i="14"/>
  <c r="Q40" i="11"/>
  <c r="Z26" i="19"/>
  <c r="AI40" i="11"/>
  <c r="AI43" i="14"/>
  <c r="O40" i="11"/>
  <c r="AG40" i="11"/>
  <c r="AD43" i="14"/>
  <c r="F40" i="11"/>
  <c r="Z24" i="19"/>
  <c r="L43" i="14"/>
  <c r="AA40" i="11"/>
  <c r="Z12" i="19"/>
  <c r="AB43" i="14"/>
  <c r="AC40" i="11"/>
  <c r="AJ40" i="11"/>
  <c r="W43" i="14"/>
  <c r="N40" i="11"/>
  <c r="Z28" i="19"/>
  <c r="P44" i="14"/>
  <c r="C41" i="11"/>
  <c r="Z27" i="19"/>
  <c r="AE40" i="11"/>
  <c r="I44" i="14"/>
  <c r="AH43" i="14" l="1"/>
  <c r="A45" i="14"/>
  <c r="AH40" i="11"/>
  <c r="A42" i="11"/>
  <c r="E39" i="20"/>
  <c r="N39" i="20"/>
  <c r="X39" i="20"/>
  <c r="AE39" i="20"/>
  <c r="AA39" i="20"/>
  <c r="B39" i="20"/>
  <c r="AG39" i="20"/>
  <c r="Z39" i="20"/>
  <c r="I39" i="20"/>
  <c r="AB39" i="20"/>
  <c r="AD39" i="20"/>
  <c r="C40" i="20"/>
  <c r="M39" i="20"/>
  <c r="K39" i="20"/>
  <c r="G39" i="20"/>
  <c r="J39" i="20"/>
  <c r="D39" i="20"/>
  <c r="U39" i="20"/>
  <c r="T39" i="20"/>
  <c r="Y39" i="20"/>
  <c r="R39" i="20"/>
  <c r="F39" i="20"/>
  <c r="W39" i="20"/>
  <c r="P39" i="20"/>
  <c r="Q39" i="20"/>
  <c r="L39" i="20"/>
  <c r="S39" i="20"/>
  <c r="V39" i="20"/>
  <c r="AF39" i="20"/>
  <c r="AC39" i="20"/>
  <c r="H39" i="20"/>
  <c r="O39" i="20"/>
  <c r="U45" i="14"/>
  <c r="Y41" i="11"/>
  <c r="L44" i="14"/>
  <c r="D41" i="11"/>
  <c r="AI44" i="14"/>
  <c r="AA20" i="19"/>
  <c r="U41" i="11"/>
  <c r="P45" i="14"/>
  <c r="AA15" i="19"/>
  <c r="S41" i="11"/>
  <c r="E41" i="11"/>
  <c r="AA12" i="19"/>
  <c r="G44" i="14"/>
  <c r="AA22" i="19"/>
  <c r="AB44" i="14"/>
  <c r="AA21" i="19"/>
  <c r="AC44" i="14"/>
  <c r="AB45" i="14"/>
  <c r="C44" i="14"/>
  <c r="AF41" i="11"/>
  <c r="W45" i="14"/>
  <c r="AA23" i="19"/>
  <c r="J41" i="11"/>
  <c r="AG41" i="11"/>
  <c r="O44" i="14"/>
  <c r="AA27" i="19"/>
  <c r="AA6" i="19"/>
  <c r="X44" i="14"/>
  <c r="K44" i="14"/>
  <c r="AE45" i="14"/>
  <c r="AA10" i="19"/>
  <c r="W44" i="14"/>
  <c r="AA7" i="19"/>
  <c r="W41" i="11"/>
  <c r="AD44" i="14"/>
  <c r="AJ41" i="11"/>
  <c r="P41" i="11"/>
  <c r="AA28" i="19"/>
  <c r="AA9" i="19"/>
  <c r="AA13" i="19"/>
  <c r="X45" i="14"/>
  <c r="K41" i="11"/>
  <c r="AJ44" i="14"/>
  <c r="N41" i="11"/>
  <c r="AA41" i="11"/>
  <c r="AF44" i="14"/>
  <c r="AA29" i="19"/>
  <c r="AA14" i="19"/>
  <c r="M44" i="14"/>
  <c r="AA44" i="14"/>
  <c r="Y44" i="14"/>
  <c r="M41" i="11"/>
  <c r="C42" i="11"/>
  <c r="AA45" i="14"/>
  <c r="U44" i="14"/>
  <c r="H41" i="11"/>
  <c r="T45" i="14"/>
  <c r="F44" i="14"/>
  <c r="Z41" i="11"/>
  <c r="E44" i="14"/>
  <c r="AG44" i="14"/>
  <c r="AA24" i="19"/>
  <c r="B43" i="14"/>
  <c r="X41" i="11"/>
  <c r="O41" i="11"/>
  <c r="AA17" i="19"/>
  <c r="AB41" i="11"/>
  <c r="N45" i="14"/>
  <c r="AA16" i="19"/>
  <c r="H44" i="14"/>
  <c r="AD41" i="11"/>
  <c r="N44" i="14"/>
  <c r="Z45" i="14"/>
  <c r="L41" i="11"/>
  <c r="G41" i="11"/>
  <c r="R41" i="11"/>
  <c r="V45" i="14"/>
  <c r="B41" i="11"/>
  <c r="Z44" i="14"/>
  <c r="AA31" i="19"/>
  <c r="T44" i="14"/>
  <c r="AA8" i="19"/>
  <c r="Q41" i="11"/>
  <c r="AE41" i="11"/>
  <c r="F41" i="11"/>
  <c r="AI41" i="11"/>
  <c r="S44" i="14"/>
  <c r="AC41" i="11"/>
  <c r="O45" i="14"/>
  <c r="S45" i="14"/>
  <c r="AE44" i="14"/>
  <c r="I41" i="11"/>
  <c r="AA19" i="19"/>
  <c r="T41" i="11"/>
  <c r="D44" i="14"/>
  <c r="R44" i="14"/>
  <c r="AA30" i="19"/>
  <c r="AA5" i="19"/>
  <c r="AA18" i="19"/>
  <c r="V41" i="11"/>
  <c r="AA11" i="19"/>
  <c r="I45" i="14"/>
  <c r="V44" i="14"/>
  <c r="AA26" i="19"/>
  <c r="AA25" i="19"/>
  <c r="Q44" i="14"/>
  <c r="AG45" i="14"/>
  <c r="AC45" i="14"/>
  <c r="AH44" i="14" l="1"/>
  <c r="A46" i="14"/>
  <c r="A47" i="14" s="1"/>
  <c r="AH41" i="11"/>
  <c r="A43" i="11"/>
  <c r="I40" i="20"/>
  <c r="O40" i="20"/>
  <c r="AE40" i="20"/>
  <c r="AD40" i="20"/>
  <c r="K40" i="20"/>
  <c r="J40" i="20"/>
  <c r="AC40" i="20"/>
  <c r="G40" i="20"/>
  <c r="D40" i="20"/>
  <c r="AF40" i="20"/>
  <c r="AB40" i="20"/>
  <c r="C41" i="20"/>
  <c r="AA40" i="20"/>
  <c r="M40" i="20"/>
  <c r="W40" i="20"/>
  <c r="H40" i="20"/>
  <c r="E40" i="20"/>
  <c r="U40" i="20"/>
  <c r="B40" i="20"/>
  <c r="Y40" i="20"/>
  <c r="N40" i="20"/>
  <c r="X40" i="20"/>
  <c r="R40" i="20"/>
  <c r="Z40" i="20"/>
  <c r="F40" i="20"/>
  <c r="P40" i="20"/>
  <c r="L40" i="20"/>
  <c r="T40" i="20"/>
  <c r="S40" i="20"/>
  <c r="V40" i="20"/>
  <c r="Q40" i="20"/>
  <c r="AG40" i="20"/>
  <c r="C43" i="11"/>
  <c r="Z42" i="11"/>
  <c r="V42" i="11"/>
  <c r="AB21" i="19"/>
  <c r="D45" i="14"/>
  <c r="AB15" i="19"/>
  <c r="AB5" i="19"/>
  <c r="R45" i="14"/>
  <c r="AB28" i="19"/>
  <c r="AB25" i="19"/>
  <c r="AB13" i="19"/>
  <c r="B44" i="14"/>
  <c r="F45" i="14"/>
  <c r="K45" i="14"/>
  <c r="G42" i="11"/>
  <c r="AC42" i="11"/>
  <c r="AB12" i="19"/>
  <c r="AD45" i="14"/>
  <c r="N42" i="11"/>
  <c r="AB9" i="19"/>
  <c r="B42" i="11"/>
  <c r="AB23" i="19"/>
  <c r="P42" i="11"/>
  <c r="M45" i="14"/>
  <c r="AB10" i="19"/>
  <c r="K42" i="11"/>
  <c r="AB24" i="19"/>
  <c r="AF42" i="11"/>
  <c r="G45" i="14"/>
  <c r="AB11" i="19"/>
  <c r="I42" i="11"/>
  <c r="Y45" i="14"/>
  <c r="J45" i="14"/>
  <c r="T42" i="11"/>
  <c r="AB31" i="19"/>
  <c r="L45" i="14"/>
  <c r="AB42" i="11"/>
  <c r="AF45" i="14"/>
  <c r="AB26" i="19"/>
  <c r="AD42" i="11"/>
  <c r="E45" i="14"/>
  <c r="AB8" i="19"/>
  <c r="AB22" i="19"/>
  <c r="AB14" i="19"/>
  <c r="E42" i="11"/>
  <c r="AB17" i="19"/>
  <c r="Q45" i="14"/>
  <c r="D42" i="11"/>
  <c r="AB20" i="19"/>
  <c r="M42" i="11"/>
  <c r="W42" i="11"/>
  <c r="H42" i="11"/>
  <c r="Q42" i="11"/>
  <c r="S42" i="11"/>
  <c r="U42" i="11"/>
  <c r="O42" i="11"/>
  <c r="H45" i="14"/>
  <c r="AB30" i="19"/>
  <c r="AG42" i="11"/>
  <c r="AB18" i="19"/>
  <c r="AE42" i="11"/>
  <c r="AI42" i="11"/>
  <c r="AB29" i="19"/>
  <c r="AB16" i="19"/>
  <c r="L42" i="11"/>
  <c r="R42" i="11"/>
  <c r="AB7" i="19"/>
  <c r="AB19" i="19"/>
  <c r="AB6" i="19"/>
  <c r="C45" i="14"/>
  <c r="AI45" i="14"/>
  <c r="J42" i="11"/>
  <c r="F42" i="11"/>
  <c r="Y42" i="11"/>
  <c r="AJ42" i="11"/>
  <c r="X42" i="11"/>
  <c r="AB27" i="19"/>
  <c r="AA42" i="11"/>
  <c r="AJ45" i="14"/>
  <c r="C47" i="14"/>
  <c r="AH45" i="14" l="1"/>
  <c r="A48" i="14"/>
  <c r="AH42" i="11"/>
  <c r="A44" i="11"/>
  <c r="I41" i="20"/>
  <c r="K41" i="20"/>
  <c r="O41" i="20"/>
  <c r="M41" i="20"/>
  <c r="R41" i="20"/>
  <c r="G41" i="20"/>
  <c r="S41" i="20"/>
  <c r="P41" i="20"/>
  <c r="D41" i="20"/>
  <c r="Q41" i="20"/>
  <c r="AC41" i="20"/>
  <c r="H41" i="20"/>
  <c r="Y41" i="20"/>
  <c r="AD41" i="20"/>
  <c r="AB41" i="20"/>
  <c r="B41" i="20"/>
  <c r="F41" i="20"/>
  <c r="AE41" i="20"/>
  <c r="Z41" i="20"/>
  <c r="C42" i="20"/>
  <c r="AG41" i="20"/>
  <c r="W41" i="20"/>
  <c r="AF41" i="20"/>
  <c r="AA41" i="20"/>
  <c r="E41" i="20"/>
  <c r="T41" i="20"/>
  <c r="V41" i="20"/>
  <c r="J41" i="20"/>
  <c r="N41" i="20"/>
  <c r="L41" i="20"/>
  <c r="U41" i="20"/>
  <c r="X41" i="20"/>
  <c r="AI46" i="14"/>
  <c r="F46" i="14"/>
  <c r="K47" i="14"/>
  <c r="L43" i="11"/>
  <c r="D48" i="14"/>
  <c r="AJ47" i="14"/>
  <c r="AG43" i="11"/>
  <c r="AF46" i="14"/>
  <c r="G46" i="14"/>
  <c r="E43" i="11"/>
  <c r="AC46" i="14"/>
  <c r="S46" i="14"/>
  <c r="U46" i="14"/>
  <c r="S43" i="11"/>
  <c r="AD46" i="14"/>
  <c r="Z46" i="14"/>
  <c r="R43" i="11"/>
  <c r="D43" i="11"/>
  <c r="AI43" i="11"/>
  <c r="O46" i="14"/>
  <c r="P46" i="14"/>
  <c r="T43" i="11"/>
  <c r="R47" i="14"/>
  <c r="X46" i="14"/>
  <c r="Z47" i="14"/>
  <c r="AB46" i="14"/>
  <c r="AD43" i="11"/>
  <c r="Q47" i="14"/>
  <c r="Q46" i="14"/>
  <c r="AG46" i="14"/>
  <c r="N43" i="11"/>
  <c r="G43" i="11"/>
  <c r="V43" i="11"/>
  <c r="T47" i="14"/>
  <c r="AA47" i="14"/>
  <c r="X43" i="11"/>
  <c r="O47" i="14"/>
  <c r="AC43" i="11"/>
  <c r="U47" i="14"/>
  <c r="I43" i="11"/>
  <c r="L46" i="14"/>
  <c r="Y46" i="14"/>
  <c r="W47" i="14"/>
  <c r="AF47" i="14"/>
  <c r="H43" i="11"/>
  <c r="M43" i="11"/>
  <c r="T46" i="14"/>
  <c r="Y47" i="14"/>
  <c r="AB47" i="14"/>
  <c r="Z43" i="11"/>
  <c r="C44" i="11"/>
  <c r="N46" i="14"/>
  <c r="I46" i="14"/>
  <c r="E47" i="14"/>
  <c r="W46" i="14"/>
  <c r="D46" i="14"/>
  <c r="D47" i="14"/>
  <c r="I47" i="14"/>
  <c r="B45" i="14"/>
  <c r="Y43" i="11"/>
  <c r="AF43" i="11"/>
  <c r="B43" i="11"/>
  <c r="N47" i="14"/>
  <c r="H46" i="14"/>
  <c r="J46" i="14"/>
  <c r="U43" i="11"/>
  <c r="E46" i="14"/>
  <c r="AE43" i="11"/>
  <c r="F43" i="11"/>
  <c r="M46" i="14"/>
  <c r="M47" i="14"/>
  <c r="AA43" i="11"/>
  <c r="AE46" i="14"/>
  <c r="S47" i="14"/>
  <c r="J47" i="14"/>
  <c r="P47" i="14"/>
  <c r="K46" i="14"/>
  <c r="J43" i="11"/>
  <c r="AD47" i="14"/>
  <c r="L47" i="14"/>
  <c r="AI47" i="14"/>
  <c r="K43" i="11"/>
  <c r="AC47" i="14"/>
  <c r="AB43" i="11"/>
  <c r="V47" i="14"/>
  <c r="AJ43" i="11"/>
  <c r="G47" i="14"/>
  <c r="P43" i="11"/>
  <c r="AE47" i="14"/>
  <c r="F47" i="14"/>
  <c r="W43" i="11"/>
  <c r="X47" i="14"/>
  <c r="V46" i="14"/>
  <c r="H47" i="14"/>
  <c r="AA46" i="14"/>
  <c r="O43" i="11"/>
  <c r="C46" i="14"/>
  <c r="R46" i="14"/>
  <c r="AG47" i="14"/>
  <c r="AJ46" i="14"/>
  <c r="Q43" i="11"/>
  <c r="AH46" i="14" l="1"/>
  <c r="AH47" i="14"/>
  <c r="A49" i="14"/>
  <c r="AH43" i="11"/>
  <c r="A45" i="11"/>
  <c r="E42" i="20"/>
  <c r="AB42" i="20"/>
  <c r="P42" i="20"/>
  <c r="V42" i="20"/>
  <c r="R42" i="20"/>
  <c r="AC42" i="20"/>
  <c r="Z42" i="20"/>
  <c r="AE42" i="20"/>
  <c r="I42" i="20"/>
  <c r="B42" i="20"/>
  <c r="U42" i="20"/>
  <c r="AF42" i="20"/>
  <c r="X42" i="20"/>
  <c r="H42" i="20"/>
  <c r="W42" i="20"/>
  <c r="K42" i="20"/>
  <c r="D42" i="20"/>
  <c r="AD42" i="20"/>
  <c r="T42" i="20"/>
  <c r="S42" i="20"/>
  <c r="J42" i="20"/>
  <c r="G42" i="20"/>
  <c r="L42" i="20"/>
  <c r="Y42" i="20"/>
  <c r="F42" i="20"/>
  <c r="O42" i="20"/>
  <c r="M42" i="20"/>
  <c r="AA42" i="20"/>
  <c r="AG42" i="20"/>
  <c r="N42" i="20"/>
  <c r="C43" i="20"/>
  <c r="Q42" i="20"/>
  <c r="C48" i="14"/>
  <c r="V44" i="11"/>
  <c r="AE48" i="14"/>
  <c r="AF48" i="14"/>
  <c r="AG48" i="14"/>
  <c r="L44" i="11"/>
  <c r="W44" i="11"/>
  <c r="O48" i="14"/>
  <c r="P48" i="14"/>
  <c r="V48" i="14"/>
  <c r="AI48" i="14"/>
  <c r="T44" i="11"/>
  <c r="K48" i="14"/>
  <c r="E48" i="14"/>
  <c r="Z48" i="14"/>
  <c r="U48" i="14"/>
  <c r="AI44" i="11"/>
  <c r="I48" i="14"/>
  <c r="Q49" i="14"/>
  <c r="AA48" i="14"/>
  <c r="AB48" i="14"/>
  <c r="Z44" i="11"/>
  <c r="M48" i="14"/>
  <c r="AD48" i="14"/>
  <c r="Y44" i="11"/>
  <c r="G44" i="11"/>
  <c r="AD44" i="11"/>
  <c r="Q48" i="14"/>
  <c r="H44" i="11"/>
  <c r="W48" i="14"/>
  <c r="B47" i="14"/>
  <c r="E44" i="11"/>
  <c r="T48" i="14"/>
  <c r="AB44" i="11"/>
  <c r="O44" i="11"/>
  <c r="M44" i="11"/>
  <c r="H48" i="14"/>
  <c r="AJ48" i="14"/>
  <c r="G48" i="14"/>
  <c r="AG44" i="11"/>
  <c r="N48" i="14"/>
  <c r="D44" i="11"/>
  <c r="F48" i="14"/>
  <c r="Y48" i="14"/>
  <c r="S44" i="11"/>
  <c r="B46" i="14"/>
  <c r="L48" i="14"/>
  <c r="X48" i="14"/>
  <c r="X44" i="11"/>
  <c r="AE44" i="11"/>
  <c r="R48" i="14"/>
  <c r="P44" i="11"/>
  <c r="K44" i="11"/>
  <c r="S48" i="14"/>
  <c r="B44" i="11"/>
  <c r="N44" i="11"/>
  <c r="U44" i="11"/>
  <c r="P49" i="14"/>
  <c r="J48" i="14"/>
  <c r="Q44" i="11"/>
  <c r="AJ44" i="11"/>
  <c r="I44" i="11"/>
  <c r="C45" i="11"/>
  <c r="AF44" i="11"/>
  <c r="AC48" i="14"/>
  <c r="J44" i="11"/>
  <c r="F44" i="11"/>
  <c r="AC44" i="11"/>
  <c r="AA44" i="11"/>
  <c r="R44" i="11"/>
  <c r="AH48" i="14" l="1"/>
  <c r="A50" i="14"/>
  <c r="AH44" i="11"/>
  <c r="A46" i="11"/>
  <c r="D43" i="20"/>
  <c r="AF43" i="20"/>
  <c r="P43" i="20"/>
  <c r="K43" i="20"/>
  <c r="Z43" i="20"/>
  <c r="B43" i="20"/>
  <c r="Q43" i="20"/>
  <c r="M43" i="20"/>
  <c r="F43" i="20"/>
  <c r="AG43" i="20"/>
  <c r="X43" i="20"/>
  <c r="AC43" i="20"/>
  <c r="AD43" i="20"/>
  <c r="J43" i="20"/>
  <c r="AA43" i="20"/>
  <c r="R43" i="20"/>
  <c r="E43" i="20"/>
  <c r="H43" i="20"/>
  <c r="L43" i="20"/>
  <c r="U43" i="20"/>
  <c r="V43" i="20"/>
  <c r="Y43" i="20"/>
  <c r="T43" i="20"/>
  <c r="O43" i="20"/>
  <c r="I43" i="20"/>
  <c r="AE43" i="20"/>
  <c r="G43" i="20"/>
  <c r="S43" i="20"/>
  <c r="N43" i="20"/>
  <c r="AB43" i="20"/>
  <c r="W43" i="20"/>
  <c r="Z49" i="14"/>
  <c r="R49" i="14"/>
  <c r="S49" i="14"/>
  <c r="V45" i="11"/>
  <c r="AE45" i="11"/>
  <c r="E45" i="11"/>
  <c r="AG49" i="14"/>
  <c r="W49" i="14"/>
  <c r="AF49" i="14"/>
  <c r="G45" i="11"/>
  <c r="F49" i="14"/>
  <c r="H45" i="11"/>
  <c r="Y45" i="11"/>
  <c r="Z45" i="11"/>
  <c r="AC45" i="11"/>
  <c r="B48" i="14"/>
  <c r="I49" i="14"/>
  <c r="D45" i="11"/>
  <c r="AI49" i="14"/>
  <c r="G49" i="14"/>
  <c r="AJ45" i="11"/>
  <c r="Y49" i="14"/>
  <c r="AB49" i="14"/>
  <c r="K45" i="11"/>
  <c r="B45" i="11"/>
  <c r="E49" i="14"/>
  <c r="H49" i="14"/>
  <c r="P45" i="11"/>
  <c r="U49" i="14"/>
  <c r="AI45" i="11"/>
  <c r="K49" i="14"/>
  <c r="AG45" i="11"/>
  <c r="O49" i="14"/>
  <c r="X49" i="14"/>
  <c r="C49" i="14"/>
  <c r="M49" i="14"/>
  <c r="AA45" i="11"/>
  <c r="O45" i="11"/>
  <c r="AB45" i="11"/>
  <c r="AC49" i="14"/>
  <c r="W45" i="11"/>
  <c r="AD45" i="11"/>
  <c r="I45" i="11"/>
  <c r="J49" i="14"/>
  <c r="Q45" i="11"/>
  <c r="F45" i="11"/>
  <c r="U45" i="11"/>
  <c r="N45" i="11"/>
  <c r="N49" i="14"/>
  <c r="AD49" i="14"/>
  <c r="L49" i="14"/>
  <c r="AA49" i="14"/>
  <c r="AJ49" i="14"/>
  <c r="T45" i="11"/>
  <c r="T49" i="14"/>
  <c r="AF45" i="11"/>
  <c r="M45" i="11"/>
  <c r="X45" i="11"/>
  <c r="D49" i="14"/>
  <c r="J45" i="11"/>
  <c r="AE49" i="14"/>
  <c r="V49" i="14"/>
  <c r="R45" i="11"/>
  <c r="P50" i="14"/>
  <c r="C46" i="11"/>
  <c r="L45" i="11"/>
  <c r="S45" i="11"/>
  <c r="C50" i="14"/>
  <c r="AH49" i="14" l="1"/>
  <c r="A51" i="14"/>
  <c r="AH45" i="11"/>
  <c r="A47" i="11"/>
  <c r="F50" i="14"/>
  <c r="R46" i="11"/>
  <c r="Y46" i="11"/>
  <c r="P46" i="11"/>
  <c r="V46" i="11"/>
  <c r="L50" i="14"/>
  <c r="H46" i="11"/>
  <c r="AC50" i="14"/>
  <c r="K50" i="14"/>
  <c r="B49" i="14"/>
  <c r="W50" i="14"/>
  <c r="AA46" i="11"/>
  <c r="AI50" i="14"/>
  <c r="AJ50" i="14"/>
  <c r="L46" i="11"/>
  <c r="AG50" i="14"/>
  <c r="D46" i="11"/>
  <c r="H50" i="14"/>
  <c r="B46" i="11"/>
  <c r="S46" i="11"/>
  <c r="Z46" i="11"/>
  <c r="AD46" i="11"/>
  <c r="J50" i="14"/>
  <c r="AB46" i="11"/>
  <c r="O46" i="11"/>
  <c r="K46" i="11"/>
  <c r="G50" i="14"/>
  <c r="G46" i="11"/>
  <c r="O50" i="14"/>
  <c r="AB50" i="14"/>
  <c r="R50" i="14"/>
  <c r="AE50" i="14"/>
  <c r="AG46" i="11"/>
  <c r="W46" i="11"/>
  <c r="M50" i="14"/>
  <c r="J46" i="11"/>
  <c r="M46" i="11"/>
  <c r="N46" i="11"/>
  <c r="I46" i="11"/>
  <c r="U50" i="14"/>
  <c r="T46" i="11"/>
  <c r="D50" i="14"/>
  <c r="AA50" i="14"/>
  <c r="Q46" i="11"/>
  <c r="Z50" i="14"/>
  <c r="U46" i="11"/>
  <c r="X46" i="11"/>
  <c r="N50" i="14"/>
  <c r="Q50" i="14"/>
  <c r="S50" i="14"/>
  <c r="V50" i="14"/>
  <c r="X50" i="14"/>
  <c r="AE46" i="11"/>
  <c r="F46" i="11"/>
  <c r="AI46" i="11"/>
  <c r="AC46" i="11"/>
  <c r="AF50" i="14"/>
  <c r="AD50" i="14"/>
  <c r="AJ46" i="11"/>
  <c r="E46" i="11"/>
  <c r="T50" i="14"/>
  <c r="Y50" i="14"/>
  <c r="AF46" i="11"/>
  <c r="E50" i="14"/>
  <c r="I50" i="14"/>
  <c r="C47" i="11"/>
  <c r="P51" i="14"/>
  <c r="AH50" i="14" l="1"/>
  <c r="A52" i="14"/>
  <c r="AH46" i="11"/>
  <c r="A48" i="11"/>
  <c r="AB51" i="14"/>
  <c r="AJ51" i="14"/>
  <c r="F51" i="14"/>
  <c r="AE51" i="14"/>
  <c r="P47" i="11"/>
  <c r="Z47" i="11"/>
  <c r="R51" i="14"/>
  <c r="AF51" i="14"/>
  <c r="H47" i="11"/>
  <c r="X51" i="14"/>
  <c r="G47" i="11"/>
  <c r="S47" i="11"/>
  <c r="AB47" i="11"/>
  <c r="M51" i="14"/>
  <c r="E47" i="11"/>
  <c r="AC47" i="11"/>
  <c r="D51" i="14"/>
  <c r="U51" i="14"/>
  <c r="B47" i="11"/>
  <c r="T47" i="11"/>
  <c r="O51" i="14"/>
  <c r="H51" i="14"/>
  <c r="V47" i="11"/>
  <c r="J51" i="14"/>
  <c r="O47" i="11"/>
  <c r="Q47" i="11"/>
  <c r="AG51" i="14"/>
  <c r="S51" i="14"/>
  <c r="N51" i="14"/>
  <c r="L51" i="14"/>
  <c r="AI47" i="11"/>
  <c r="E51" i="14"/>
  <c r="P52" i="14"/>
  <c r="Z51" i="14"/>
  <c r="T51" i="14"/>
  <c r="C48" i="11"/>
  <c r="B50" i="14"/>
  <c r="M47" i="11"/>
  <c r="AC51" i="14"/>
  <c r="K51" i="14"/>
  <c r="X47" i="11"/>
  <c r="W47" i="11"/>
  <c r="G51" i="14"/>
  <c r="K47" i="11"/>
  <c r="AF47" i="11"/>
  <c r="C51" i="14"/>
  <c r="AA51" i="14"/>
  <c r="I47" i="11"/>
  <c r="I51" i="14"/>
  <c r="AA47" i="11"/>
  <c r="V51" i="14"/>
  <c r="W51" i="14"/>
  <c r="AD51" i="14"/>
  <c r="Y47" i="11"/>
  <c r="Q51" i="14"/>
  <c r="D47" i="11"/>
  <c r="R47" i="11"/>
  <c r="AG47" i="11"/>
  <c r="L47" i="11"/>
  <c r="U47" i="11"/>
  <c r="AE47" i="11"/>
  <c r="N47" i="11"/>
  <c r="AJ47" i="11"/>
  <c r="Y51" i="14"/>
  <c r="J47" i="11"/>
  <c r="F47" i="11"/>
  <c r="AD47" i="11"/>
  <c r="AI51" i="14"/>
  <c r="AH51" i="14" l="1"/>
  <c r="A53" i="14"/>
  <c r="AH47" i="11"/>
  <c r="A49" i="11"/>
  <c r="Y52" i="14"/>
  <c r="J48" i="11"/>
  <c r="AI52" i="14"/>
  <c r="M52" i="14"/>
  <c r="R52" i="14"/>
  <c r="N52" i="14"/>
  <c r="T48" i="11"/>
  <c r="B48" i="11"/>
  <c r="E52" i="14"/>
  <c r="F52" i="14"/>
  <c r="AD52" i="14"/>
  <c r="AA52" i="14"/>
  <c r="E48" i="11"/>
  <c r="K52" i="14"/>
  <c r="AC48" i="11"/>
  <c r="AA48" i="11"/>
  <c r="R48" i="11"/>
  <c r="AJ52" i="14"/>
  <c r="AD48" i="11"/>
  <c r="S52" i="14"/>
  <c r="U52" i="14"/>
  <c r="W48" i="11"/>
  <c r="O52" i="14"/>
  <c r="P48" i="11"/>
  <c r="G48" i="11"/>
  <c r="W52" i="14"/>
  <c r="Y48" i="11"/>
  <c r="Z52" i="14"/>
  <c r="F48" i="11"/>
  <c r="O48" i="11"/>
  <c r="G52" i="14"/>
  <c r="J52" i="14"/>
  <c r="Q48" i="11"/>
  <c r="AJ48" i="11"/>
  <c r="AG52" i="14"/>
  <c r="N48" i="11"/>
  <c r="C52" i="14"/>
  <c r="X48" i="11"/>
  <c r="V48" i="11"/>
  <c r="I52" i="14"/>
  <c r="U48" i="11"/>
  <c r="AI48" i="11"/>
  <c r="AF48" i="11"/>
  <c r="D48" i="11"/>
  <c r="Q52" i="14"/>
  <c r="X52" i="14"/>
  <c r="S48" i="11"/>
  <c r="AE48" i="11"/>
  <c r="H52" i="14"/>
  <c r="L52" i="14"/>
  <c r="K48" i="11"/>
  <c r="C49" i="11"/>
  <c r="D52" i="14"/>
  <c r="M48" i="11"/>
  <c r="AB52" i="14"/>
  <c r="AF52" i="14"/>
  <c r="I48" i="11"/>
  <c r="AC52" i="14"/>
  <c r="AG48" i="11"/>
  <c r="L48" i="11"/>
  <c r="AE52" i="14"/>
  <c r="T52" i="14"/>
  <c r="H48" i="11"/>
  <c r="AB48" i="11"/>
  <c r="V52" i="14"/>
  <c r="Z48" i="11"/>
  <c r="C53" i="14"/>
  <c r="AH52" i="14" l="1"/>
  <c r="A54" i="14"/>
  <c r="AH48" i="11"/>
  <c r="A50" i="11"/>
  <c r="AF49" i="11"/>
  <c r="M53" i="14"/>
  <c r="K53" i="14"/>
  <c r="E49" i="11"/>
  <c r="AI53" i="14"/>
  <c r="G53" i="14"/>
  <c r="I49" i="11"/>
  <c r="L49" i="11"/>
  <c r="S49" i="11"/>
  <c r="F49" i="11"/>
  <c r="R53" i="14"/>
  <c r="Y49" i="11"/>
  <c r="D53" i="14"/>
  <c r="AD53" i="14"/>
  <c r="Z49" i="11"/>
  <c r="W49" i="11"/>
  <c r="O49" i="11"/>
  <c r="AA53" i="14"/>
  <c r="AE53" i="14"/>
  <c r="AB49" i="11"/>
  <c r="R49" i="11"/>
  <c r="AC53" i="14"/>
  <c r="G49" i="11"/>
  <c r="U53" i="14"/>
  <c r="J49" i="11"/>
  <c r="Z53" i="14"/>
  <c r="AB53" i="14"/>
  <c r="Q54" i="14"/>
  <c r="Y53" i="14"/>
  <c r="AJ49" i="11"/>
  <c r="H53" i="14"/>
  <c r="AF53" i="14"/>
  <c r="AE49" i="11"/>
  <c r="P53" i="14"/>
  <c r="AD49" i="11"/>
  <c r="L53" i="14"/>
  <c r="T53" i="14"/>
  <c r="B49" i="11"/>
  <c r="AC49" i="11"/>
  <c r="X53" i="14"/>
  <c r="K49" i="11"/>
  <c r="D49" i="11"/>
  <c r="AJ53" i="14"/>
  <c r="M49" i="11"/>
  <c r="AG53" i="14"/>
  <c r="J53" i="14"/>
  <c r="B52" i="14"/>
  <c r="F53" i="14"/>
  <c r="N53" i="14"/>
  <c r="P49" i="11"/>
  <c r="V53" i="14"/>
  <c r="W53" i="14"/>
  <c r="X49" i="11"/>
  <c r="Q49" i="11"/>
  <c r="H49" i="11"/>
  <c r="Q53" i="14"/>
  <c r="B51" i="14"/>
  <c r="S53" i="14"/>
  <c r="I53" i="14"/>
  <c r="V49" i="11"/>
  <c r="O53" i="14"/>
  <c r="N49" i="11"/>
  <c r="AI49" i="11"/>
  <c r="AA49" i="11"/>
  <c r="U49" i="11"/>
  <c r="E53" i="14"/>
  <c r="T49" i="11"/>
  <c r="C50" i="11"/>
  <c r="AG49" i="11"/>
  <c r="C54" i="14"/>
  <c r="AH53" i="14" l="1"/>
  <c r="A55" i="14"/>
  <c r="AH49" i="11"/>
  <c r="A51" i="11"/>
  <c r="H54" i="14"/>
  <c r="AA50" i="11"/>
  <c r="V54" i="14"/>
  <c r="P50" i="11"/>
  <c r="AC54" i="14"/>
  <c r="AB54" i="14"/>
  <c r="F54" i="14"/>
  <c r="B50" i="11"/>
  <c r="J50" i="11"/>
  <c r="X54" i="14"/>
  <c r="S54" i="14"/>
  <c r="AG50" i="11"/>
  <c r="Z50" i="11"/>
  <c r="U54" i="14"/>
  <c r="AD50" i="11"/>
  <c r="Y50" i="11"/>
  <c r="B54" i="14"/>
  <c r="J54" i="14"/>
  <c r="I54" i="14"/>
  <c r="D50" i="11"/>
  <c r="E54" i="14"/>
  <c r="R50" i="11"/>
  <c r="Y54" i="14"/>
  <c r="Q50" i="11"/>
  <c r="I50" i="11"/>
  <c r="C51" i="11"/>
  <c r="AJ50" i="11"/>
  <c r="O54" i="14"/>
  <c r="N54" i="14"/>
  <c r="H50" i="11"/>
  <c r="X50" i="11"/>
  <c r="G54" i="14"/>
  <c r="B53" i="14"/>
  <c r="V50" i="11"/>
  <c r="S50" i="11"/>
  <c r="E50" i="11"/>
  <c r="AF54" i="14"/>
  <c r="U50" i="11"/>
  <c r="AC50" i="11"/>
  <c r="AE54" i="14"/>
  <c r="AF50" i="11"/>
  <c r="P54" i="14"/>
  <c r="AJ54" i="14"/>
  <c r="AD54" i="14"/>
  <c r="F50" i="11"/>
  <c r="M50" i="11"/>
  <c r="W50" i="11"/>
  <c r="M54" i="14"/>
  <c r="L54" i="14"/>
  <c r="K54" i="14"/>
  <c r="AB50" i="11"/>
  <c r="D54" i="14"/>
  <c r="G50" i="11"/>
  <c r="L50" i="11"/>
  <c r="T50" i="11"/>
  <c r="AI50" i="11"/>
  <c r="W54" i="14"/>
  <c r="R54" i="14"/>
  <c r="Z54" i="14"/>
  <c r="AA54" i="14"/>
  <c r="O50" i="11"/>
  <c r="AG54" i="14"/>
  <c r="AI54" i="14"/>
  <c r="AE50" i="11"/>
  <c r="T54" i="14"/>
  <c r="K50" i="11"/>
  <c r="N50" i="11"/>
  <c r="C55" i="14"/>
  <c r="AH54" i="14" l="1"/>
  <c r="A56" i="14"/>
  <c r="AH50" i="11"/>
  <c r="A52" i="11"/>
  <c r="D55" i="14"/>
  <c r="AB51" i="11"/>
  <c r="S51" i="11"/>
  <c r="I51" i="11"/>
  <c r="H51" i="11"/>
  <c r="T55" i="14"/>
  <c r="H55" i="14"/>
  <c r="E55" i="14"/>
  <c r="S55" i="14"/>
  <c r="X51" i="11"/>
  <c r="G55" i="14"/>
  <c r="AJ55" i="14"/>
  <c r="Z55" i="14"/>
  <c r="M51" i="11"/>
  <c r="AC55" i="14"/>
  <c r="E51" i="11"/>
  <c r="AC51" i="11"/>
  <c r="Z51" i="11"/>
  <c r="N55" i="14"/>
  <c r="B51" i="11"/>
  <c r="AA51" i="11"/>
  <c r="K51" i="11"/>
  <c r="R55" i="14"/>
  <c r="W51" i="11"/>
  <c r="O55" i="14"/>
  <c r="P55" i="14"/>
  <c r="V55" i="14"/>
  <c r="N51" i="11"/>
  <c r="J55" i="14"/>
  <c r="F51" i="11"/>
  <c r="AD51" i="11"/>
  <c r="U55" i="14"/>
  <c r="AI51" i="11"/>
  <c r="O51" i="11"/>
  <c r="R51" i="11"/>
  <c r="I55" i="14"/>
  <c r="B55" i="14"/>
  <c r="AE55" i="14"/>
  <c r="AF51" i="11"/>
  <c r="Q51" i="11"/>
  <c r="M55" i="14"/>
  <c r="AB55" i="14"/>
  <c r="AG51" i="11"/>
  <c r="K55" i="14"/>
  <c r="Y55" i="14"/>
  <c r="AA55" i="14"/>
  <c r="AF55" i="14"/>
  <c r="P51" i="11"/>
  <c r="Y51" i="11"/>
  <c r="AI55" i="14"/>
  <c r="J51" i="11"/>
  <c r="D51" i="11"/>
  <c r="AJ51" i="11"/>
  <c r="C52" i="11"/>
  <c r="Q55" i="14"/>
  <c r="AE51" i="11"/>
  <c r="G51" i="11"/>
  <c r="X55" i="14"/>
  <c r="T51" i="11"/>
  <c r="V51" i="11"/>
  <c r="U51" i="11"/>
  <c r="AG55" i="14"/>
  <c r="AD55" i="14"/>
  <c r="F55" i="14"/>
  <c r="W55" i="14"/>
  <c r="L55" i="14"/>
  <c r="L51" i="11"/>
  <c r="P56" i="14"/>
  <c r="AH55" i="14" l="1"/>
  <c r="A57" i="14"/>
  <c r="AH51" i="11"/>
  <c r="A53" i="11"/>
  <c r="C53" i="11"/>
  <c r="AC56" i="14"/>
  <c r="AD56" i="14"/>
  <c r="G56" i="14"/>
  <c r="AC52" i="11"/>
  <c r="I52" i="11"/>
  <c r="K56" i="14"/>
  <c r="L52" i="11"/>
  <c r="J52" i="11"/>
  <c r="N56" i="14"/>
  <c r="B52" i="11"/>
  <c r="V52" i="11"/>
  <c r="W52" i="11"/>
  <c r="M52" i="11"/>
  <c r="AI56" i="14"/>
  <c r="D56" i="14"/>
  <c r="Y52" i="11"/>
  <c r="X56" i="14"/>
  <c r="Z52" i="11"/>
  <c r="AJ52" i="11"/>
  <c r="AE56" i="14"/>
  <c r="F52" i="11"/>
  <c r="N52" i="11"/>
  <c r="C56" i="14"/>
  <c r="AF52" i="11"/>
  <c r="O52" i="11"/>
  <c r="AG52" i="11"/>
  <c r="T56" i="14"/>
  <c r="L56" i="14"/>
  <c r="J56" i="14"/>
  <c r="AF56" i="14"/>
  <c r="Q56" i="14"/>
  <c r="D52" i="11"/>
  <c r="I56" i="14"/>
  <c r="P52" i="11"/>
  <c r="E56" i="14"/>
  <c r="H56" i="14"/>
  <c r="AA52" i="11"/>
  <c r="W56" i="14"/>
  <c r="H52" i="11"/>
  <c r="K52" i="11"/>
  <c r="Q52" i="11"/>
  <c r="V56" i="14"/>
  <c r="AG56" i="14"/>
  <c r="AD52" i="11"/>
  <c r="T52" i="11"/>
  <c r="R52" i="11"/>
  <c r="U52" i="11"/>
  <c r="G52" i="11"/>
  <c r="AJ56" i="14"/>
  <c r="AI52" i="11"/>
  <c r="Y56" i="14"/>
  <c r="O56" i="14"/>
  <c r="M56" i="14"/>
  <c r="U56" i="14"/>
  <c r="Z56" i="14"/>
  <c r="F56" i="14"/>
  <c r="S56" i="14"/>
  <c r="S52" i="11"/>
  <c r="X52" i="11"/>
  <c r="P57" i="14"/>
  <c r="AB52" i="11"/>
  <c r="R56" i="14"/>
  <c r="AE52" i="11"/>
  <c r="AB56" i="14"/>
  <c r="AA56" i="14"/>
  <c r="E52" i="11"/>
  <c r="Q57" i="14"/>
  <c r="AH56" i="14" l="1"/>
  <c r="A58" i="14"/>
  <c r="AH52" i="11"/>
  <c r="A54" i="11"/>
  <c r="AJ53" i="11"/>
  <c r="Q53" i="11"/>
  <c r="I57" i="14"/>
  <c r="X53" i="11"/>
  <c r="Y53" i="11"/>
  <c r="F57" i="14"/>
  <c r="L57" i="14"/>
  <c r="E53" i="11"/>
  <c r="Z53" i="11"/>
  <c r="S57" i="14"/>
  <c r="Z57" i="14"/>
  <c r="AE53" i="11"/>
  <c r="L53" i="11"/>
  <c r="Y57" i="14"/>
  <c r="R53" i="11"/>
  <c r="AA53" i="11"/>
  <c r="B53" i="11"/>
  <c r="O57" i="14"/>
  <c r="AJ57" i="14"/>
  <c r="F53" i="11"/>
  <c r="M57" i="14"/>
  <c r="AB53" i="11"/>
  <c r="U57" i="14"/>
  <c r="I53" i="11"/>
  <c r="N53" i="11"/>
  <c r="AF57" i="14"/>
  <c r="AD53" i="11"/>
  <c r="AG53" i="11"/>
  <c r="T53" i="11"/>
  <c r="V53" i="11"/>
  <c r="U53" i="11"/>
  <c r="E57" i="14"/>
  <c r="B56" i="14"/>
  <c r="D57" i="14"/>
  <c r="H57" i="14"/>
  <c r="N57" i="14"/>
  <c r="AG57" i="14"/>
  <c r="AC53" i="11"/>
  <c r="D53" i="11"/>
  <c r="V57" i="14"/>
  <c r="AF53" i="11"/>
  <c r="W57" i="14"/>
  <c r="M53" i="11"/>
  <c r="S53" i="11"/>
  <c r="T57" i="14"/>
  <c r="O53" i="11"/>
  <c r="H53" i="11"/>
  <c r="G57" i="14"/>
  <c r="C54" i="11"/>
  <c r="C57" i="14"/>
  <c r="AB57" i="14"/>
  <c r="G53" i="11"/>
  <c r="P53" i="11"/>
  <c r="J57" i="14"/>
  <c r="AI57" i="14"/>
  <c r="W53" i="11"/>
  <c r="J53" i="11"/>
  <c r="K57" i="14"/>
  <c r="AA57" i="14"/>
  <c r="AE57" i="14"/>
  <c r="AC57" i="14"/>
  <c r="K53" i="11"/>
  <c r="AD57" i="14"/>
  <c r="R57" i="14"/>
  <c r="X57" i="14"/>
  <c r="AI53" i="11"/>
  <c r="Q58" i="14"/>
  <c r="AH57" i="14" l="1"/>
  <c r="A59" i="14"/>
  <c r="AH53" i="11"/>
  <c r="A55" i="11"/>
  <c r="L58" i="14"/>
  <c r="AB54" i="11"/>
  <c r="I58" i="14"/>
  <c r="T54" i="11"/>
  <c r="Z54" i="11"/>
  <c r="H58" i="14"/>
  <c r="U54" i="11"/>
  <c r="C55" i="11"/>
  <c r="AB58" i="14"/>
  <c r="J54" i="11"/>
  <c r="AC54" i="11"/>
  <c r="AF58" i="14"/>
  <c r="AE58" i="14"/>
  <c r="O58" i="14"/>
  <c r="AA54" i="11"/>
  <c r="P54" i="11"/>
  <c r="G58" i="14"/>
  <c r="Z58" i="14"/>
  <c r="AG58" i="14"/>
  <c r="S54" i="11"/>
  <c r="Q54" i="11"/>
  <c r="K58" i="14"/>
  <c r="W58" i="14"/>
  <c r="B57" i="14"/>
  <c r="R54" i="11"/>
  <c r="AI58" i="14"/>
  <c r="U58" i="14"/>
  <c r="AE54" i="11"/>
  <c r="C58" i="14"/>
  <c r="AD58" i="14"/>
  <c r="E54" i="11"/>
  <c r="M54" i="11"/>
  <c r="S58" i="14"/>
  <c r="AJ58" i="14"/>
  <c r="O54" i="11"/>
  <c r="F58" i="14"/>
  <c r="B54" i="11"/>
  <c r="M58" i="14"/>
  <c r="G54" i="11"/>
  <c r="AG54" i="11"/>
  <c r="X54" i="11"/>
  <c r="H54" i="11"/>
  <c r="N54" i="11"/>
  <c r="V58" i="14"/>
  <c r="E58" i="14"/>
  <c r="P58" i="14"/>
  <c r="AJ54" i="11"/>
  <c r="AA58" i="14"/>
  <c r="Y54" i="11"/>
  <c r="AD54" i="11"/>
  <c r="AI54" i="11"/>
  <c r="Y58" i="14"/>
  <c r="AC58" i="14"/>
  <c r="N58" i="14"/>
  <c r="K54" i="11"/>
  <c r="X58" i="14"/>
  <c r="F54" i="11"/>
  <c r="J58" i="14"/>
  <c r="D54" i="11"/>
  <c r="D58" i="14"/>
  <c r="V54" i="11"/>
  <c r="W54" i="11"/>
  <c r="I54" i="11"/>
  <c r="AF54" i="11"/>
  <c r="L54" i="11"/>
  <c r="R58" i="14"/>
  <c r="T58" i="14"/>
  <c r="Q59" i="14"/>
  <c r="AH58" i="14" l="1"/>
  <c r="A60" i="14"/>
  <c r="AH54" i="11"/>
  <c r="A56" i="11"/>
  <c r="E59" i="14"/>
  <c r="K59" i="14"/>
  <c r="Z59" i="14"/>
  <c r="D59" i="14"/>
  <c r="C56" i="11"/>
  <c r="N55" i="11"/>
  <c r="T59" i="14"/>
  <c r="P55" i="11"/>
  <c r="E55" i="11"/>
  <c r="N59" i="14"/>
  <c r="W55" i="11"/>
  <c r="Z55" i="11"/>
  <c r="AC59" i="14"/>
  <c r="AJ55" i="11"/>
  <c r="M55" i="11"/>
  <c r="K55" i="11"/>
  <c r="S59" i="14"/>
  <c r="M59" i="14"/>
  <c r="W59" i="14"/>
  <c r="AC55" i="11"/>
  <c r="G55" i="11"/>
  <c r="V55" i="11"/>
  <c r="U55" i="11"/>
  <c r="I59" i="14"/>
  <c r="V59" i="14"/>
  <c r="AF59" i="14"/>
  <c r="O59" i="14"/>
  <c r="J55" i="11"/>
  <c r="J59" i="14"/>
  <c r="AD55" i="11"/>
  <c r="Y55" i="11"/>
  <c r="I55" i="11"/>
  <c r="AE59" i="14"/>
  <c r="T55" i="11"/>
  <c r="X59" i="14"/>
  <c r="U59" i="14"/>
  <c r="AJ59" i="14"/>
  <c r="B55" i="11"/>
  <c r="AA59" i="14"/>
  <c r="F55" i="11"/>
  <c r="AF55" i="11"/>
  <c r="R55" i="11"/>
  <c r="L55" i="11"/>
  <c r="R59" i="14"/>
  <c r="L59" i="14"/>
  <c r="AG59" i="14"/>
  <c r="X55" i="11"/>
  <c r="AG55" i="11"/>
  <c r="S55" i="11"/>
  <c r="G59" i="14"/>
  <c r="AE55" i="11"/>
  <c r="Y59" i="14"/>
  <c r="AI55" i="11"/>
  <c r="H59" i="14"/>
  <c r="C59" i="14"/>
  <c r="B58" i="14"/>
  <c r="C60" i="14"/>
  <c r="AA55" i="11"/>
  <c r="O55" i="11"/>
  <c r="F59" i="14"/>
  <c r="AD59" i="14"/>
  <c r="Q55" i="11"/>
  <c r="AB55" i="11"/>
  <c r="P59" i="14"/>
  <c r="AB59" i="14"/>
  <c r="P60" i="14"/>
  <c r="D55" i="11"/>
  <c r="H55" i="11"/>
  <c r="Q60" i="14"/>
  <c r="AI59" i="14"/>
  <c r="AH59" i="14" l="1"/>
  <c r="A61" i="14"/>
  <c r="AH55" i="11"/>
  <c r="A57" i="11"/>
  <c r="Y56" i="11"/>
  <c r="AB56" i="11"/>
  <c r="W60" i="14"/>
  <c r="M56" i="11"/>
  <c r="J56" i="11"/>
  <c r="AC56" i="11"/>
  <c r="H56" i="11"/>
  <c r="K60" i="14"/>
  <c r="N60" i="14"/>
  <c r="U60" i="14"/>
  <c r="AD56" i="11"/>
  <c r="U56" i="11"/>
  <c r="L60" i="14"/>
  <c r="M60" i="14"/>
  <c r="P56" i="11"/>
  <c r="G56" i="11"/>
  <c r="B56" i="11"/>
  <c r="AE56" i="11"/>
  <c r="S60" i="14"/>
  <c r="I60" i="14"/>
  <c r="AA60" i="14"/>
  <c r="Y60" i="14"/>
  <c r="O60" i="14"/>
  <c r="F60" i="14"/>
  <c r="X56" i="11"/>
  <c r="H60" i="14"/>
  <c r="V60" i="14"/>
  <c r="AB60" i="14"/>
  <c r="D56" i="11"/>
  <c r="G60" i="14"/>
  <c r="T56" i="11"/>
  <c r="F56" i="11"/>
  <c r="R56" i="11"/>
  <c r="AG56" i="11"/>
  <c r="AF60" i="14"/>
  <c r="AJ60" i="14"/>
  <c r="Z60" i="14"/>
  <c r="V56" i="11"/>
  <c r="AE60" i="14"/>
  <c r="X60" i="14"/>
  <c r="J60" i="14"/>
  <c r="AI56" i="11"/>
  <c r="AA56" i="11"/>
  <c r="Q56" i="11"/>
  <c r="K56" i="11"/>
  <c r="D60" i="14"/>
  <c r="W56" i="11"/>
  <c r="AG60" i="14"/>
  <c r="AI60" i="14"/>
  <c r="Z56" i="11"/>
  <c r="B59" i="14"/>
  <c r="E60" i="14"/>
  <c r="AF56" i="11"/>
  <c r="E56" i="11"/>
  <c r="S56" i="11"/>
  <c r="AD60" i="14"/>
  <c r="N56" i="11"/>
  <c r="I56" i="11"/>
  <c r="AC60" i="14"/>
  <c r="T60" i="14"/>
  <c r="L56" i="11"/>
  <c r="O56" i="11"/>
  <c r="R60" i="14"/>
  <c r="AJ56" i="11"/>
  <c r="C57" i="11"/>
  <c r="Q61" i="14"/>
  <c r="AH60" i="14" l="1"/>
  <c r="A62" i="14"/>
  <c r="AH56" i="11"/>
  <c r="A58" i="11"/>
  <c r="T57" i="11"/>
  <c r="R57" i="11"/>
  <c r="U61" i="14"/>
  <c r="G61" i="14"/>
  <c r="Y61" i="14"/>
  <c r="P57" i="11"/>
  <c r="H61" i="14"/>
  <c r="AA57" i="11"/>
  <c r="AG57" i="11"/>
  <c r="U57" i="11"/>
  <c r="AE61" i="14"/>
  <c r="AD57" i="11"/>
  <c r="C62" i="14"/>
  <c r="R61" i="14"/>
  <c r="B60" i="14"/>
  <c r="F61" i="14"/>
  <c r="L61" i="14"/>
  <c r="X61" i="14"/>
  <c r="AG61" i="14"/>
  <c r="AD61" i="14"/>
  <c r="O57" i="11"/>
  <c r="M57" i="11"/>
  <c r="S61" i="14"/>
  <c r="W61" i="14"/>
  <c r="Y57" i="11"/>
  <c r="F57" i="11"/>
  <c r="Z57" i="11"/>
  <c r="AJ57" i="11"/>
  <c r="G57" i="11"/>
  <c r="AB57" i="11"/>
  <c r="D57" i="11"/>
  <c r="I57" i="11"/>
  <c r="M61" i="14"/>
  <c r="T61" i="14"/>
  <c r="W57" i="11"/>
  <c r="N57" i="11"/>
  <c r="V57" i="11"/>
  <c r="AE57" i="11"/>
  <c r="K57" i="11"/>
  <c r="O61" i="14"/>
  <c r="K61" i="14"/>
  <c r="J61" i="14"/>
  <c r="S57" i="11"/>
  <c r="B57" i="11"/>
  <c r="AC57" i="11"/>
  <c r="D61" i="14"/>
  <c r="AC61" i="14"/>
  <c r="AI61" i="14"/>
  <c r="P62" i="14"/>
  <c r="Q57" i="11"/>
  <c r="AA61" i="14"/>
  <c r="AF61" i="14"/>
  <c r="N61" i="14"/>
  <c r="H57" i="11"/>
  <c r="L57" i="11"/>
  <c r="X57" i="11"/>
  <c r="AB61" i="14"/>
  <c r="J57" i="11"/>
  <c r="AF57" i="11"/>
  <c r="Q62" i="14"/>
  <c r="AJ61" i="14"/>
  <c r="C61" i="14"/>
  <c r="I61" i="14"/>
  <c r="E57" i="11"/>
  <c r="Z61" i="14"/>
  <c r="E61" i="14"/>
  <c r="AI57" i="11"/>
  <c r="P61" i="14"/>
  <c r="V61" i="14"/>
  <c r="C58" i="11"/>
  <c r="AH61" i="14" l="1"/>
  <c r="A63" i="14"/>
  <c r="AH57" i="11"/>
  <c r="A59" i="11"/>
  <c r="AG62" i="14"/>
  <c r="U58" i="11"/>
  <c r="X58" i="11"/>
  <c r="V62" i="14"/>
  <c r="N62" i="14"/>
  <c r="AA58" i="11"/>
  <c r="AI58" i="11"/>
  <c r="W62" i="14"/>
  <c r="B58" i="11"/>
  <c r="H58" i="11"/>
  <c r="M58" i="11"/>
  <c r="F58" i="11"/>
  <c r="W58" i="11"/>
  <c r="P58" i="11"/>
  <c r="Z58" i="11"/>
  <c r="T58" i="11"/>
  <c r="C59" i="11"/>
  <c r="B61" i="14"/>
  <c r="E58" i="11"/>
  <c r="O62" i="14"/>
  <c r="AB62" i="14"/>
  <c r="AA62" i="14"/>
  <c r="X62" i="14"/>
  <c r="D58" i="11"/>
  <c r="Z62" i="14"/>
  <c r="U62" i="14"/>
  <c r="J58" i="11"/>
  <c r="K62" i="14"/>
  <c r="G58" i="11"/>
  <c r="R62" i="14"/>
  <c r="AJ62" i="14"/>
  <c r="E62" i="14"/>
  <c r="B62" i="14"/>
  <c r="S62" i="14"/>
  <c r="D62" i="14"/>
  <c r="Q58" i="11"/>
  <c r="AC58" i="11"/>
  <c r="J62" i="14"/>
  <c r="I58" i="11"/>
  <c r="S58" i="11"/>
  <c r="AD62" i="14"/>
  <c r="I62" i="14"/>
  <c r="K58" i="11"/>
  <c r="N58" i="11"/>
  <c r="G62" i="14"/>
  <c r="AE62" i="14"/>
  <c r="R58" i="11"/>
  <c r="M62" i="14"/>
  <c r="AG58" i="11"/>
  <c r="AI62" i="14"/>
  <c r="AD58" i="11"/>
  <c r="AE58" i="11"/>
  <c r="L62" i="14"/>
  <c r="H62" i="14"/>
  <c r="F62" i="14"/>
  <c r="L58" i="11"/>
  <c r="O58" i="11"/>
  <c r="AC62" i="14"/>
  <c r="AF58" i="11"/>
  <c r="C63" i="14"/>
  <c r="Y62" i="14"/>
  <c r="V58" i="11"/>
  <c r="T62" i="14"/>
  <c r="Y58" i="11"/>
  <c r="AB58" i="11"/>
  <c r="AF62" i="14"/>
  <c r="AJ58" i="11"/>
  <c r="AH62" i="14" l="1"/>
  <c r="A64" i="14"/>
  <c r="AH58" i="11"/>
  <c r="A60" i="11"/>
  <c r="AG63" i="14"/>
  <c r="L59" i="11"/>
  <c r="R59" i="11"/>
  <c r="AI59" i="11"/>
  <c r="H59" i="11"/>
  <c r="M59" i="11"/>
  <c r="Y59" i="11"/>
  <c r="T63" i="14"/>
  <c r="G63" i="14"/>
  <c r="AD59" i="11"/>
  <c r="B59" i="11"/>
  <c r="Z63" i="14"/>
  <c r="Q63" i="14"/>
  <c r="AC59" i="11"/>
  <c r="J63" i="14"/>
  <c r="AE59" i="11"/>
  <c r="AI63" i="14"/>
  <c r="K63" i="14"/>
  <c r="O63" i="14"/>
  <c r="X63" i="14"/>
  <c r="D59" i="11"/>
  <c r="AB63" i="14"/>
  <c r="N63" i="14"/>
  <c r="S59" i="11"/>
  <c r="I59" i="11"/>
  <c r="E63" i="14"/>
  <c r="J59" i="11"/>
  <c r="Y63" i="14"/>
  <c r="M63" i="14"/>
  <c r="D64" i="14"/>
  <c r="U59" i="11"/>
  <c r="S63" i="14"/>
  <c r="AA59" i="11"/>
  <c r="AB59" i="11"/>
  <c r="V59" i="11"/>
  <c r="C60" i="11"/>
  <c r="R63" i="14"/>
  <c r="W63" i="14"/>
  <c r="P63" i="14"/>
  <c r="G59" i="11"/>
  <c r="X59" i="11"/>
  <c r="Z59" i="11"/>
  <c r="U63" i="14"/>
  <c r="AF63" i="14"/>
  <c r="AA63" i="14"/>
  <c r="AJ59" i="11"/>
  <c r="H63" i="14"/>
  <c r="T59" i="11"/>
  <c r="P59" i="11"/>
  <c r="O59" i="11"/>
  <c r="AF59" i="11"/>
  <c r="L63" i="14"/>
  <c r="F63" i="14"/>
  <c r="D63" i="14"/>
  <c r="AE63" i="14"/>
  <c r="F59" i="11"/>
  <c r="AD63" i="14"/>
  <c r="AG59" i="11"/>
  <c r="AC63" i="14"/>
  <c r="I63" i="14"/>
  <c r="N59" i="11"/>
  <c r="K59" i="11"/>
  <c r="E59" i="11"/>
  <c r="Q59" i="11"/>
  <c r="V63" i="14"/>
  <c r="AJ63" i="14"/>
  <c r="W59" i="11"/>
  <c r="C64" i="14"/>
  <c r="AH63" i="14" l="1"/>
  <c r="A65" i="14"/>
  <c r="AH59" i="11"/>
  <c r="A61" i="11"/>
  <c r="P60" i="11"/>
  <c r="M60" i="11"/>
  <c r="X64" i="14"/>
  <c r="F64" i="14"/>
  <c r="Y64" i="14"/>
  <c r="L64" i="14"/>
  <c r="K64" i="14"/>
  <c r="AF64" i="14"/>
  <c r="R64" i="14"/>
  <c r="T64" i="14"/>
  <c r="X60" i="11"/>
  <c r="Q60" i="11"/>
  <c r="D60" i="11"/>
  <c r="AB64" i="14"/>
  <c r="U64" i="14"/>
  <c r="G60" i="11"/>
  <c r="S64" i="14"/>
  <c r="AJ64" i="14"/>
  <c r="AA60" i="11"/>
  <c r="AD60" i="11"/>
  <c r="Z64" i="14"/>
  <c r="G64" i="14"/>
  <c r="AE64" i="14"/>
  <c r="S60" i="11"/>
  <c r="H60" i="11"/>
  <c r="AF60" i="11"/>
  <c r="R60" i="11"/>
  <c r="J60" i="11"/>
  <c r="W60" i="11"/>
  <c r="N60" i="11"/>
  <c r="AG60" i="11"/>
  <c r="E60" i="11"/>
  <c r="AJ60" i="11"/>
  <c r="AB60" i="11"/>
  <c r="AC64" i="14"/>
  <c r="B60" i="11"/>
  <c r="Q65" i="14"/>
  <c r="F60" i="11"/>
  <c r="K60" i="11"/>
  <c r="W64" i="14"/>
  <c r="L60" i="11"/>
  <c r="I60" i="11"/>
  <c r="J64" i="14"/>
  <c r="V64" i="14"/>
  <c r="B63" i="14"/>
  <c r="E64" i="14"/>
  <c r="M64" i="14"/>
  <c r="AA64" i="14"/>
  <c r="Y60" i="11"/>
  <c r="P65" i="14"/>
  <c r="H64" i="14"/>
  <c r="AE60" i="11"/>
  <c r="Q64" i="14"/>
  <c r="I64" i="14"/>
  <c r="AC60" i="11"/>
  <c r="T60" i="11"/>
  <c r="AI64" i="14"/>
  <c r="O60" i="11"/>
  <c r="O64" i="14"/>
  <c r="AG64" i="14"/>
  <c r="AD64" i="14"/>
  <c r="P64" i="14"/>
  <c r="V60" i="11"/>
  <c r="N64" i="14"/>
  <c r="Z60" i="11"/>
  <c r="AI60" i="11"/>
  <c r="U60" i="11"/>
  <c r="C61" i="11"/>
  <c r="AH64" i="14" l="1"/>
  <c r="A66" i="14"/>
  <c r="AH60" i="11"/>
  <c r="A62" i="11"/>
  <c r="V61" i="11"/>
  <c r="AJ61" i="11"/>
  <c r="V65" i="14"/>
  <c r="J61" i="11"/>
  <c r="H65" i="14"/>
  <c r="Q61" i="11"/>
  <c r="T61" i="11"/>
  <c r="R65" i="14"/>
  <c r="B61" i="11"/>
  <c r="AG61" i="11"/>
  <c r="AB65" i="14"/>
  <c r="S65" i="14"/>
  <c r="G65" i="14"/>
  <c r="W65" i="14"/>
  <c r="O61" i="11"/>
  <c r="Y65" i="14"/>
  <c r="AC65" i="14"/>
  <c r="B64" i="14"/>
  <c r="N65" i="14"/>
  <c r="H61" i="11"/>
  <c r="Y61" i="11"/>
  <c r="P61" i="11"/>
  <c r="M65" i="14"/>
  <c r="J65" i="14"/>
  <c r="F61" i="11"/>
  <c r="AF61" i="11"/>
  <c r="D65" i="14"/>
  <c r="Z61" i="11"/>
  <c r="G61" i="11"/>
  <c r="P66" i="14"/>
  <c r="O65" i="14"/>
  <c r="AD61" i="11"/>
  <c r="R61" i="11"/>
  <c r="E61" i="11"/>
  <c r="X61" i="11"/>
  <c r="AF65" i="14"/>
  <c r="AB61" i="11"/>
  <c r="U65" i="14"/>
  <c r="K65" i="14"/>
  <c r="AI61" i="11"/>
  <c r="AA65" i="14"/>
  <c r="I61" i="11"/>
  <c r="E65" i="14"/>
  <c r="AI65" i="14"/>
  <c r="W61" i="11"/>
  <c r="C65" i="14"/>
  <c r="I65" i="14"/>
  <c r="AC61" i="11"/>
  <c r="L61" i="11"/>
  <c r="X65" i="14"/>
  <c r="AD65" i="14"/>
  <c r="AA61" i="11"/>
  <c r="F65" i="14"/>
  <c r="N61" i="11"/>
  <c r="AE61" i="11"/>
  <c r="S61" i="11"/>
  <c r="Z65" i="14"/>
  <c r="T65" i="14"/>
  <c r="M61" i="11"/>
  <c r="AJ65" i="14"/>
  <c r="U61" i="11"/>
  <c r="AE65" i="14"/>
  <c r="L65" i="14"/>
  <c r="C62" i="11"/>
  <c r="D61" i="11"/>
  <c r="AG65" i="14"/>
  <c r="K61" i="11"/>
  <c r="C66" i="14"/>
  <c r="AH65" i="14" l="1"/>
  <c r="A67" i="14"/>
  <c r="AH61" i="11"/>
  <c r="A63" i="11"/>
  <c r="D66" i="14"/>
  <c r="X62" i="11"/>
  <c r="O62" i="11"/>
  <c r="U62" i="11"/>
  <c r="AI62" i="11"/>
  <c r="Q62" i="11"/>
  <c r="S62" i="11"/>
  <c r="AG62" i="11"/>
  <c r="AD66" i="14"/>
  <c r="W66" i="14"/>
  <c r="M66" i="14"/>
  <c r="Z62" i="11"/>
  <c r="C67" i="14"/>
  <c r="O66" i="14"/>
  <c r="I66" i="14"/>
  <c r="L66" i="14"/>
  <c r="AF66" i="14"/>
  <c r="AJ62" i="11"/>
  <c r="K62" i="11"/>
  <c r="F66" i="14"/>
  <c r="P67" i="14"/>
  <c r="AF62" i="11"/>
  <c r="U66" i="14"/>
  <c r="D62" i="11"/>
  <c r="T66" i="14"/>
  <c r="N62" i="11"/>
  <c r="W62" i="11"/>
  <c r="AJ66" i="14"/>
  <c r="J66" i="14"/>
  <c r="J62" i="11"/>
  <c r="AB66" i="14"/>
  <c r="M62" i="11"/>
  <c r="AG66" i="14"/>
  <c r="Z66" i="14"/>
  <c r="F62" i="11"/>
  <c r="G66" i="14"/>
  <c r="B65" i="14"/>
  <c r="H62" i="11"/>
  <c r="V62" i="11"/>
  <c r="Q67" i="14"/>
  <c r="I62" i="11"/>
  <c r="G62" i="11"/>
  <c r="AB62" i="11"/>
  <c r="AI66" i="14"/>
  <c r="AD62" i="11"/>
  <c r="B62" i="11"/>
  <c r="R66" i="14"/>
  <c r="H66" i="14"/>
  <c r="AE62" i="11"/>
  <c r="K66" i="14"/>
  <c r="R62" i="11"/>
  <c r="N66" i="14"/>
  <c r="V66" i="14"/>
  <c r="X66" i="14"/>
  <c r="Q66" i="14"/>
  <c r="AA62" i="11"/>
  <c r="E62" i="11"/>
  <c r="AA66" i="14"/>
  <c r="E66" i="14"/>
  <c r="S66" i="14"/>
  <c r="P62" i="11"/>
  <c r="AC66" i="14"/>
  <c r="AC62" i="11"/>
  <c r="C63" i="11"/>
  <c r="T62" i="11"/>
  <c r="AE66" i="14"/>
  <c r="Y66" i="14"/>
  <c r="Y62" i="11"/>
  <c r="L62" i="11"/>
  <c r="AH66" i="14" l="1"/>
  <c r="A68" i="14"/>
  <c r="AH62" i="11"/>
  <c r="A64" i="11"/>
  <c r="AC63" i="11"/>
  <c r="AA67" i="14"/>
  <c r="V63" i="11"/>
  <c r="Q63" i="11"/>
  <c r="W67" i="14"/>
  <c r="AA63" i="11"/>
  <c r="AE67" i="14"/>
  <c r="B63" i="11"/>
  <c r="J63" i="11"/>
  <c r="AJ67" i="14"/>
  <c r="N63" i="11"/>
  <c r="U63" i="11"/>
  <c r="AB63" i="11"/>
  <c r="U67" i="14"/>
  <c r="O67" i="14"/>
  <c r="R67" i="14"/>
  <c r="B66" i="14"/>
  <c r="E67" i="14"/>
  <c r="X67" i="14"/>
  <c r="M67" i="14"/>
  <c r="J67" i="14"/>
  <c r="O63" i="11"/>
  <c r="P63" i="11"/>
  <c r="AI63" i="11"/>
  <c r="C64" i="11"/>
  <c r="S63" i="11"/>
  <c r="L63" i="11"/>
  <c r="AI67" i="14"/>
  <c r="V67" i="14"/>
  <c r="Y63" i="11"/>
  <c r="T63" i="11"/>
  <c r="AD63" i="11"/>
  <c r="W63" i="11"/>
  <c r="G63" i="11"/>
  <c r="D63" i="11"/>
  <c r="M63" i="11"/>
  <c r="K63" i="11"/>
  <c r="AD67" i="14"/>
  <c r="T67" i="14"/>
  <c r="L67" i="14"/>
  <c r="AC67" i="14"/>
  <c r="D67" i="14"/>
  <c r="Y67" i="14"/>
  <c r="H63" i="11"/>
  <c r="F67" i="14"/>
  <c r="R63" i="11"/>
  <c r="I63" i="11"/>
  <c r="S67" i="14"/>
  <c r="N67" i="14"/>
  <c r="AF63" i="11"/>
  <c r="Z63" i="11"/>
  <c r="K67" i="14"/>
  <c r="AF67" i="14"/>
  <c r="AJ63" i="11"/>
  <c r="H67" i="14"/>
  <c r="X63" i="11"/>
  <c r="AG67" i="14"/>
  <c r="I67" i="14"/>
  <c r="AG63" i="11"/>
  <c r="G67" i="14"/>
  <c r="AE63" i="11"/>
  <c r="Z67" i="14"/>
  <c r="F63" i="11"/>
  <c r="AB67" i="14"/>
  <c r="E63" i="11"/>
  <c r="P68" i="14"/>
  <c r="AH67" i="14" l="1"/>
  <c r="A69" i="14"/>
  <c r="AH63" i="11"/>
  <c r="A65" i="11"/>
  <c r="AA64" i="11"/>
  <c r="AF68" i="14"/>
  <c r="P64" i="11"/>
  <c r="W68" i="14"/>
  <c r="AD64" i="11"/>
  <c r="N68" i="14"/>
  <c r="D64" i="11"/>
  <c r="AC68" i="14"/>
  <c r="B67" i="14"/>
  <c r="Q68" i="14"/>
  <c r="S68" i="14"/>
  <c r="AG68" i="14"/>
  <c r="AE64" i="11"/>
  <c r="Z64" i="11"/>
  <c r="F68" i="14"/>
  <c r="Q64" i="11"/>
  <c r="Z68" i="14"/>
  <c r="B64" i="11"/>
  <c r="AJ64" i="11"/>
  <c r="AB64" i="11"/>
  <c r="Y68" i="14"/>
  <c r="N64" i="11"/>
  <c r="C68" i="14"/>
  <c r="E68" i="14"/>
  <c r="R68" i="14"/>
  <c r="M68" i="14"/>
  <c r="AI64" i="11"/>
  <c r="I64" i="11"/>
  <c r="AA68" i="14"/>
  <c r="AJ68" i="14"/>
  <c r="P69" i="14"/>
  <c r="V68" i="14"/>
  <c r="D68" i="14"/>
  <c r="W64" i="11"/>
  <c r="I68" i="14"/>
  <c r="O68" i="14"/>
  <c r="AD68" i="14"/>
  <c r="M64" i="11"/>
  <c r="J64" i="11"/>
  <c r="L68" i="14"/>
  <c r="V64" i="11"/>
  <c r="X68" i="14"/>
  <c r="AC64" i="11"/>
  <c r="X64" i="11"/>
  <c r="H68" i="14"/>
  <c r="K64" i="11"/>
  <c r="T68" i="14"/>
  <c r="G64" i="11"/>
  <c r="AE68" i="14"/>
  <c r="J68" i="14"/>
  <c r="O64" i="11"/>
  <c r="T64" i="11"/>
  <c r="L64" i="11"/>
  <c r="AG64" i="11"/>
  <c r="S64" i="11"/>
  <c r="AB68" i="14"/>
  <c r="U68" i="14"/>
  <c r="G68" i="14"/>
  <c r="H64" i="11"/>
  <c r="Y64" i="11"/>
  <c r="K68" i="14"/>
  <c r="R64" i="11"/>
  <c r="F64" i="11"/>
  <c r="E64" i="11"/>
  <c r="C65" i="11"/>
  <c r="AF64" i="11"/>
  <c r="AI68" i="14"/>
  <c r="Q69" i="14"/>
  <c r="U64" i="11"/>
  <c r="C69" i="14"/>
  <c r="AH68" i="14" l="1"/>
  <c r="A70" i="14"/>
  <c r="AH64" i="11"/>
  <c r="A66" i="11"/>
  <c r="T69" i="14"/>
  <c r="S65" i="11"/>
  <c r="O69" i="14"/>
  <c r="AC69" i="14"/>
  <c r="Y65" i="11"/>
  <c r="S69" i="14"/>
  <c r="AF69" i="14"/>
  <c r="K69" i="14"/>
  <c r="AG65" i="11"/>
  <c r="AB69" i="14"/>
  <c r="B68" i="14"/>
  <c r="N69" i="14"/>
  <c r="AC65" i="11"/>
  <c r="X65" i="11"/>
  <c r="AF65" i="11"/>
  <c r="M65" i="11"/>
  <c r="R65" i="11"/>
  <c r="W65" i="11"/>
  <c r="J65" i="11"/>
  <c r="B65" i="11"/>
  <c r="H69" i="14"/>
  <c r="AD69" i="14"/>
  <c r="AD65" i="11"/>
  <c r="V69" i="14"/>
  <c r="D69" i="14"/>
  <c r="G69" i="14"/>
  <c r="J69" i="14"/>
  <c r="G65" i="11"/>
  <c r="AB65" i="11"/>
  <c r="I69" i="14"/>
  <c r="AJ69" i="14"/>
  <c r="AA69" i="14"/>
  <c r="AI69" i="14"/>
  <c r="E65" i="11"/>
  <c r="L69" i="14"/>
  <c r="R69" i="14"/>
  <c r="E69" i="14"/>
  <c r="B69" i="14"/>
  <c r="L65" i="11"/>
  <c r="Z69" i="14"/>
  <c r="H65" i="11"/>
  <c r="M69" i="14"/>
  <c r="Z65" i="11"/>
  <c r="D65" i="11"/>
  <c r="P65" i="11"/>
  <c r="I65" i="11"/>
  <c r="AE69" i="14"/>
  <c r="AI65" i="11"/>
  <c r="N65" i="11"/>
  <c r="U69" i="14"/>
  <c r="AE65" i="11"/>
  <c r="T65" i="11"/>
  <c r="AJ65" i="11"/>
  <c r="K65" i="11"/>
  <c r="C66" i="11"/>
  <c r="W69" i="14"/>
  <c r="V65" i="11"/>
  <c r="O65" i="11"/>
  <c r="F69" i="14"/>
  <c r="Y69" i="14"/>
  <c r="Q65" i="11"/>
  <c r="U65" i="11"/>
  <c r="AG69" i="14"/>
  <c r="AA65" i="11"/>
  <c r="X69" i="14"/>
  <c r="F65" i="11"/>
  <c r="D70" i="14"/>
  <c r="AH69" i="14" l="1"/>
  <c r="A71" i="14"/>
  <c r="AH65" i="11"/>
  <c r="A67" i="11"/>
  <c r="Y66" i="11"/>
  <c r="AB66" i="11"/>
  <c r="Q70" i="14"/>
  <c r="AE70" i="14"/>
  <c r="AC70" i="14"/>
  <c r="AD70" i="14"/>
  <c r="R70" i="14"/>
  <c r="T66" i="11"/>
  <c r="AE66" i="11"/>
  <c r="Z66" i="11"/>
  <c r="AB70" i="14"/>
  <c r="G66" i="11"/>
  <c r="N66" i="11"/>
  <c r="V70" i="14"/>
  <c r="N70" i="14"/>
  <c r="B66" i="11"/>
  <c r="I66" i="11"/>
  <c r="U66" i="11"/>
  <c r="AG70" i="14"/>
  <c r="R66" i="11"/>
  <c r="H70" i="14"/>
  <c r="K66" i="11"/>
  <c r="U70" i="14"/>
  <c r="AG66" i="11"/>
  <c r="S70" i="14"/>
  <c r="M66" i="11"/>
  <c r="K70" i="14"/>
  <c r="O70" i="14"/>
  <c r="W66" i="11"/>
  <c r="H66" i="11"/>
  <c r="S66" i="11"/>
  <c r="AF70" i="14"/>
  <c r="AF66" i="11"/>
  <c r="O66" i="11"/>
  <c r="G70" i="14"/>
  <c r="F70" i="14"/>
  <c r="T70" i="14"/>
  <c r="AA70" i="14"/>
  <c r="AI66" i="11"/>
  <c r="F66" i="11"/>
  <c r="V66" i="11"/>
  <c r="J70" i="14"/>
  <c r="AD66" i="11"/>
  <c r="P70" i="14"/>
  <c r="AA66" i="11"/>
  <c r="L66" i="11"/>
  <c r="W70" i="14"/>
  <c r="P66" i="11"/>
  <c r="C70" i="14"/>
  <c r="I70" i="14"/>
  <c r="J66" i="11"/>
  <c r="AC66" i="11"/>
  <c r="Y70" i="14"/>
  <c r="AJ66" i="11"/>
  <c r="AJ70" i="14"/>
  <c r="D66" i="11"/>
  <c r="E66" i="11"/>
  <c r="Q66" i="11"/>
  <c r="Z70" i="14"/>
  <c r="E70" i="14"/>
  <c r="AI70" i="14"/>
  <c r="X70" i="14"/>
  <c r="M70" i="14"/>
  <c r="L70" i="14"/>
  <c r="X66" i="11"/>
  <c r="C67" i="11"/>
  <c r="D71" i="14"/>
  <c r="AH70" i="14" l="1"/>
  <c r="A72" i="14"/>
  <c r="AH66" i="11"/>
  <c r="A68" i="11"/>
  <c r="E67" i="11"/>
  <c r="M71" i="14"/>
  <c r="F67" i="11"/>
  <c r="C71" i="14"/>
  <c r="L71" i="14"/>
  <c r="L67" i="11"/>
  <c r="X67" i="11"/>
  <c r="AI67" i="11"/>
  <c r="AG67" i="11"/>
  <c r="AB71" i="14"/>
  <c r="R71" i="14"/>
  <c r="K67" i="11"/>
  <c r="AF67" i="11"/>
  <c r="X71" i="14"/>
  <c r="T71" i="14"/>
  <c r="AE71" i="14"/>
  <c r="V71" i="14"/>
  <c r="T67" i="11"/>
  <c r="AD71" i="14"/>
  <c r="F71" i="14"/>
  <c r="AA71" i="14"/>
  <c r="I71" i="14"/>
  <c r="U67" i="11"/>
  <c r="AC67" i="11"/>
  <c r="O71" i="14"/>
  <c r="M67" i="11"/>
  <c r="S67" i="11"/>
  <c r="P67" i="11"/>
  <c r="AJ71" i="14"/>
  <c r="Q67" i="11"/>
  <c r="AI71" i="14"/>
  <c r="D67" i="11"/>
  <c r="AA67" i="11"/>
  <c r="Y67" i="11"/>
  <c r="E71" i="14"/>
  <c r="G67" i="11"/>
  <c r="N67" i="11"/>
  <c r="W67" i="11"/>
  <c r="N71" i="14"/>
  <c r="S71" i="14"/>
  <c r="AG71" i="14"/>
  <c r="AE67" i="11"/>
  <c r="AB67" i="11"/>
  <c r="V67" i="11"/>
  <c r="AJ67" i="11"/>
  <c r="AF71" i="14"/>
  <c r="W71" i="14"/>
  <c r="J67" i="11"/>
  <c r="Y71" i="14"/>
  <c r="C68" i="11"/>
  <c r="B70" i="14"/>
  <c r="B67" i="11"/>
  <c r="AD67" i="11"/>
  <c r="I67" i="11"/>
  <c r="J71" i="14"/>
  <c r="H67" i="11"/>
  <c r="H71" i="14"/>
  <c r="K71" i="14"/>
  <c r="Z71" i="14"/>
  <c r="P71" i="14"/>
  <c r="Z67" i="11"/>
  <c r="AC71" i="14"/>
  <c r="G71" i="14"/>
  <c r="U71" i="14"/>
  <c r="Q71" i="14"/>
  <c r="O67" i="11"/>
  <c r="R67" i="11"/>
  <c r="D72" i="14"/>
  <c r="AH71" i="14" l="1"/>
  <c r="A73" i="14"/>
  <c r="AH67" i="11"/>
  <c r="A69" i="11"/>
  <c r="K68" i="11"/>
  <c r="V72" i="14"/>
  <c r="D68" i="11"/>
  <c r="Y72" i="14"/>
  <c r="J68" i="11"/>
  <c r="AI72" i="14"/>
  <c r="AC68" i="11"/>
  <c r="C72" i="14"/>
  <c r="L68" i="11"/>
  <c r="Y68" i="11"/>
  <c r="B68" i="11"/>
  <c r="AI68" i="11"/>
  <c r="J72" i="14"/>
  <c r="N68" i="11"/>
  <c r="AA68" i="11"/>
  <c r="AF68" i="11"/>
  <c r="T68" i="11"/>
  <c r="U72" i="14"/>
  <c r="M68" i="11"/>
  <c r="B71" i="14"/>
  <c r="AG72" i="14"/>
  <c r="AF72" i="14"/>
  <c r="Q68" i="11"/>
  <c r="V68" i="11"/>
  <c r="AE68" i="11"/>
  <c r="X72" i="14"/>
  <c r="AG68" i="11"/>
  <c r="Q72" i="14"/>
  <c r="P72" i="14"/>
  <c r="S72" i="14"/>
  <c r="E68" i="11"/>
  <c r="P68" i="11"/>
  <c r="T72" i="14"/>
  <c r="F68" i="11"/>
  <c r="G72" i="14"/>
  <c r="F72" i="14"/>
  <c r="G68" i="11"/>
  <c r="L72" i="14"/>
  <c r="N72" i="14"/>
  <c r="AE72" i="14"/>
  <c r="U68" i="11"/>
  <c r="S68" i="11"/>
  <c r="Z68" i="11"/>
  <c r="O72" i="14"/>
  <c r="M72" i="14"/>
  <c r="E72" i="14"/>
  <c r="AJ72" i="14"/>
  <c r="H72" i="14"/>
  <c r="K72" i="14"/>
  <c r="R72" i="14"/>
  <c r="AD72" i="14"/>
  <c r="I72" i="14"/>
  <c r="AB72" i="14"/>
  <c r="AJ68" i="11"/>
  <c r="O68" i="11"/>
  <c r="X68" i="11"/>
  <c r="Z72" i="14"/>
  <c r="AA72" i="14"/>
  <c r="R68" i="11"/>
  <c r="C69" i="11"/>
  <c r="I68" i="11"/>
  <c r="W68" i="11"/>
  <c r="AC72" i="14"/>
  <c r="AB68" i="11"/>
  <c r="AD68" i="11"/>
  <c r="H68" i="11"/>
  <c r="W72" i="14"/>
  <c r="D73" i="14"/>
  <c r="AH72" i="14" l="1"/>
  <c r="A74" i="14"/>
  <c r="AH68" i="11"/>
  <c r="A70" i="11"/>
  <c r="J69" i="11"/>
  <c r="W69" i="11"/>
  <c r="AD69" i="11"/>
  <c r="V69" i="11"/>
  <c r="M73" i="14"/>
  <c r="W73" i="14"/>
  <c r="J73" i="14"/>
  <c r="S73" i="14"/>
  <c r="AC69" i="11"/>
  <c r="N73" i="14"/>
  <c r="X73" i="14"/>
  <c r="S69" i="11"/>
  <c r="Q73" i="14"/>
  <c r="B72" i="14"/>
  <c r="T69" i="11"/>
  <c r="N69" i="11"/>
  <c r="K69" i="11"/>
  <c r="F69" i="11"/>
  <c r="G73" i="14"/>
  <c r="P73" i="14"/>
  <c r="AJ69" i="11"/>
  <c r="M69" i="11"/>
  <c r="AI69" i="11"/>
  <c r="F73" i="14"/>
  <c r="T73" i="14"/>
  <c r="AC73" i="14"/>
  <c r="Y73" i="14"/>
  <c r="AA69" i="11"/>
  <c r="Z69" i="11"/>
  <c r="P69" i="11"/>
  <c r="AG73" i="14"/>
  <c r="C70" i="11"/>
  <c r="V73" i="14"/>
  <c r="Z73" i="14"/>
  <c r="U73" i="14"/>
  <c r="Y69" i="11"/>
  <c r="O69" i="11"/>
  <c r="AF73" i="14"/>
  <c r="U69" i="11"/>
  <c r="E73" i="14"/>
  <c r="B69" i="11"/>
  <c r="K73" i="14"/>
  <c r="AE73" i="14"/>
  <c r="R73" i="14"/>
  <c r="AG69" i="11"/>
  <c r="D69" i="11"/>
  <c r="G69" i="11"/>
  <c r="L73" i="14"/>
  <c r="E69" i="11"/>
  <c r="C73" i="14"/>
  <c r="AA73" i="14"/>
  <c r="Q69" i="11"/>
  <c r="L69" i="11"/>
  <c r="H69" i="11"/>
  <c r="AD73" i="14"/>
  <c r="AE69" i="11"/>
  <c r="AB73" i="14"/>
  <c r="H73" i="14"/>
  <c r="X69" i="11"/>
  <c r="AB69" i="11"/>
  <c r="R69" i="11"/>
  <c r="O73" i="14"/>
  <c r="AI73" i="14"/>
  <c r="I73" i="14"/>
  <c r="AJ73" i="14"/>
  <c r="AF69" i="11"/>
  <c r="I69" i="11"/>
  <c r="C74" i="14"/>
  <c r="AH73" i="14" l="1"/>
  <c r="A75" i="14"/>
  <c r="AH69" i="11"/>
  <c r="A71" i="11"/>
  <c r="K70" i="11"/>
  <c r="P74" i="14"/>
  <c r="AI74" i="14"/>
  <c r="G74" i="14"/>
  <c r="AI70" i="11"/>
  <c r="AG74" i="14"/>
  <c r="AE74" i="14"/>
  <c r="D74" i="14"/>
  <c r="AB74" i="14"/>
  <c r="L70" i="11"/>
  <c r="D75" i="14"/>
  <c r="F74" i="14"/>
  <c r="L74" i="14"/>
  <c r="N74" i="14"/>
  <c r="R70" i="11"/>
  <c r="Z74" i="14"/>
  <c r="D70" i="11"/>
  <c r="AF70" i="11"/>
  <c r="N70" i="11"/>
  <c r="I70" i="11"/>
  <c r="V70" i="11"/>
  <c r="AA70" i="11"/>
  <c r="AJ70" i="11"/>
  <c r="X70" i="11"/>
  <c r="U70" i="11"/>
  <c r="F70" i="11"/>
  <c r="E70" i="11"/>
  <c r="W70" i="11"/>
  <c r="M70" i="11"/>
  <c r="AJ74" i="14"/>
  <c r="AA74" i="14"/>
  <c r="AC74" i="14"/>
  <c r="T74" i="14"/>
  <c r="AG70" i="11"/>
  <c r="K74" i="14"/>
  <c r="O70" i="11"/>
  <c r="H70" i="11"/>
  <c r="I74" i="14"/>
  <c r="J74" i="14"/>
  <c r="B74" i="14"/>
  <c r="Z70" i="11"/>
  <c r="AD74" i="14"/>
  <c r="S70" i="11"/>
  <c r="AF74" i="14"/>
  <c r="Y74" i="14"/>
  <c r="G70" i="11"/>
  <c r="U74" i="14"/>
  <c r="O74" i="14"/>
  <c r="B73" i="14"/>
  <c r="B70" i="11"/>
  <c r="R74" i="14"/>
  <c r="Q70" i="11"/>
  <c r="AC70" i="11"/>
  <c r="T70" i="11"/>
  <c r="P70" i="11"/>
  <c r="Y70" i="11"/>
  <c r="S74" i="14"/>
  <c r="C71" i="11"/>
  <c r="Q74" i="14"/>
  <c r="W74" i="14"/>
  <c r="H74" i="14"/>
  <c r="E74" i="14"/>
  <c r="AE70" i="11"/>
  <c r="M74" i="14"/>
  <c r="J70" i="11"/>
  <c r="X74" i="14"/>
  <c r="V74" i="14"/>
  <c r="AD70" i="11"/>
  <c r="AB70" i="11"/>
  <c r="AH74" i="14" l="1"/>
  <c r="A76" i="14"/>
  <c r="AH70" i="11"/>
  <c r="A72" i="11"/>
  <c r="AJ75" i="14"/>
  <c r="M75" i="14"/>
  <c r="D71" i="11"/>
  <c r="AA75" i="14"/>
  <c r="AE75" i="14"/>
  <c r="L71" i="11"/>
  <c r="Q71" i="11"/>
  <c r="N71" i="11"/>
  <c r="B71" i="11"/>
  <c r="W75" i="14"/>
  <c r="AE71" i="11"/>
  <c r="F75" i="14"/>
  <c r="N75" i="14"/>
  <c r="AJ71" i="11"/>
  <c r="T75" i="14"/>
  <c r="R71" i="11"/>
  <c r="I75" i="14"/>
  <c r="H71" i="11"/>
  <c r="F71" i="11"/>
  <c r="K71" i="11"/>
  <c r="AC75" i="14"/>
  <c r="AD71" i="11"/>
  <c r="U71" i="11"/>
  <c r="W71" i="11"/>
  <c r="C72" i="11"/>
  <c r="AG75" i="14"/>
  <c r="P71" i="11"/>
  <c r="V71" i="11"/>
  <c r="X71" i="11"/>
  <c r="O71" i="11"/>
  <c r="R75" i="14"/>
  <c r="G71" i="11"/>
  <c r="Z71" i="11"/>
  <c r="P75" i="14"/>
  <c r="Y75" i="14"/>
  <c r="AB71" i="11"/>
  <c r="AI71" i="11"/>
  <c r="AF71" i="11"/>
  <c r="S75" i="14"/>
  <c r="I71" i="11"/>
  <c r="AF75" i="14"/>
  <c r="X75" i="14"/>
  <c r="AA71" i="11"/>
  <c r="Y71" i="11"/>
  <c r="AB75" i="14"/>
  <c r="V75" i="14"/>
  <c r="J71" i="11"/>
  <c r="C75" i="14"/>
  <c r="E71" i="11"/>
  <c r="AI75" i="14"/>
  <c r="Z75" i="14"/>
  <c r="M71" i="11"/>
  <c r="O75" i="14"/>
  <c r="E75" i="14"/>
  <c r="G75" i="14"/>
  <c r="AD75" i="14"/>
  <c r="H75" i="14"/>
  <c r="Q75" i="14"/>
  <c r="S71" i="11"/>
  <c r="D76" i="14"/>
  <c r="J75" i="14"/>
  <c r="AC71" i="11"/>
  <c r="K75" i="14"/>
  <c r="AG71" i="11"/>
  <c r="L75" i="14"/>
  <c r="T71" i="11"/>
  <c r="U75" i="14"/>
  <c r="P76" i="14"/>
  <c r="AH75" i="14" l="1"/>
  <c r="A77" i="14"/>
  <c r="AH71" i="11"/>
  <c r="A73" i="11"/>
  <c r="AD72" i="11"/>
  <c r="AJ76" i="14"/>
  <c r="U72" i="11"/>
  <c r="T76" i="14"/>
  <c r="Z72" i="11"/>
  <c r="Z76" i="14"/>
  <c r="AG72" i="11"/>
  <c r="AI72" i="11"/>
  <c r="H72" i="11"/>
  <c r="H76" i="14"/>
  <c r="T72" i="11"/>
  <c r="M72" i="11"/>
  <c r="Y76" i="14"/>
  <c r="K76" i="14"/>
  <c r="L72" i="11"/>
  <c r="U76" i="14"/>
  <c r="D72" i="11"/>
  <c r="AC76" i="14"/>
  <c r="AG76" i="14"/>
  <c r="B72" i="11"/>
  <c r="N72" i="11"/>
  <c r="AB76" i="14"/>
  <c r="F76" i="14"/>
  <c r="L76" i="14"/>
  <c r="Q72" i="11"/>
  <c r="I76" i="14"/>
  <c r="O72" i="11"/>
  <c r="F72" i="11"/>
  <c r="C73" i="11"/>
  <c r="I72" i="11"/>
  <c r="V76" i="14"/>
  <c r="M76" i="14"/>
  <c r="X76" i="14"/>
  <c r="C76" i="14"/>
  <c r="B75" i="14"/>
  <c r="G76" i="14"/>
  <c r="AA76" i="14"/>
  <c r="AA72" i="11"/>
  <c r="W72" i="11"/>
  <c r="AB72" i="11"/>
  <c r="V72" i="11"/>
  <c r="N76" i="14"/>
  <c r="AD76" i="14"/>
  <c r="W76" i="14"/>
  <c r="X72" i="11"/>
  <c r="R76" i="14"/>
  <c r="AE76" i="14"/>
  <c r="E76" i="14"/>
  <c r="S76" i="14"/>
  <c r="AF72" i="11"/>
  <c r="P72" i="11"/>
  <c r="Q76" i="14"/>
  <c r="AC72" i="11"/>
  <c r="G72" i="11"/>
  <c r="AJ72" i="11"/>
  <c r="AF76" i="14"/>
  <c r="K72" i="11"/>
  <c r="R72" i="11"/>
  <c r="O76" i="14"/>
  <c r="J76" i="14"/>
  <c r="AE72" i="11"/>
  <c r="S72" i="11"/>
  <c r="Y72" i="11"/>
  <c r="J72" i="11"/>
  <c r="E72" i="11"/>
  <c r="AI76" i="14"/>
  <c r="D77" i="14"/>
  <c r="AH76" i="14" l="1"/>
  <c r="A78" i="14"/>
  <c r="AH72" i="11"/>
  <c r="A74" i="11"/>
  <c r="AI77" i="14"/>
  <c r="G77" i="14"/>
  <c r="V77" i="14"/>
  <c r="S73" i="11"/>
  <c r="J73" i="11"/>
  <c r="I77" i="14"/>
  <c r="L77" i="14"/>
  <c r="F73" i="11"/>
  <c r="R77" i="14"/>
  <c r="AG73" i="11"/>
  <c r="L73" i="11"/>
  <c r="B73" i="11"/>
  <c r="U77" i="14"/>
  <c r="K73" i="11"/>
  <c r="X73" i="11"/>
  <c r="E73" i="11"/>
  <c r="I73" i="11"/>
  <c r="AF73" i="11"/>
  <c r="K77" i="14"/>
  <c r="W77" i="14"/>
  <c r="B76" i="14"/>
  <c r="AD77" i="14"/>
  <c r="AG77" i="14"/>
  <c r="O73" i="11"/>
  <c r="J77" i="14"/>
  <c r="W73" i="11"/>
  <c r="AE73" i="11"/>
  <c r="T77" i="14"/>
  <c r="Q77" i="14"/>
  <c r="AJ77" i="14"/>
  <c r="AE77" i="14"/>
  <c r="Q78" i="14"/>
  <c r="AB77" i="14"/>
  <c r="Y77" i="14"/>
  <c r="D73" i="11"/>
  <c r="AJ73" i="11"/>
  <c r="M73" i="11"/>
  <c r="H77" i="14"/>
  <c r="E77" i="14"/>
  <c r="AB73" i="11"/>
  <c r="O77" i="14"/>
  <c r="P77" i="14"/>
  <c r="X77" i="14"/>
  <c r="AA73" i="11"/>
  <c r="Y73" i="11"/>
  <c r="AC77" i="14"/>
  <c r="C77" i="14"/>
  <c r="Z73" i="11"/>
  <c r="Z77" i="14"/>
  <c r="S77" i="14"/>
  <c r="AC73" i="11"/>
  <c r="Q73" i="11"/>
  <c r="AF77" i="14"/>
  <c r="T73" i="11"/>
  <c r="G73" i="11"/>
  <c r="U73" i="11"/>
  <c r="M77" i="14"/>
  <c r="AI73" i="11"/>
  <c r="AA77" i="14"/>
  <c r="H73" i="11"/>
  <c r="N77" i="14"/>
  <c r="N73" i="11"/>
  <c r="V73" i="11"/>
  <c r="F77" i="14"/>
  <c r="R73" i="11"/>
  <c r="C74" i="11"/>
  <c r="P73" i="11"/>
  <c r="AD73" i="11"/>
  <c r="C78" i="14"/>
  <c r="AH77" i="14" l="1"/>
  <c r="A79" i="14"/>
  <c r="AH73" i="11"/>
  <c r="A75" i="11"/>
  <c r="AE78" i="14"/>
  <c r="R74" i="11"/>
  <c r="I78" i="14"/>
  <c r="J78" i="14"/>
  <c r="V78" i="14"/>
  <c r="K78" i="14"/>
  <c r="O78" i="14"/>
  <c r="J74" i="11"/>
  <c r="AJ74" i="11"/>
  <c r="W74" i="11"/>
  <c r="Y78" i="14"/>
  <c r="H78" i="14"/>
  <c r="W78" i="14"/>
  <c r="AF78" i="14"/>
  <c r="D74" i="11"/>
  <c r="B74" i="11"/>
  <c r="D78" i="14"/>
  <c r="AB74" i="11"/>
  <c r="S74" i="11"/>
  <c r="AG78" i="14"/>
  <c r="M74" i="11"/>
  <c r="AA74" i="11"/>
  <c r="AA78" i="14"/>
  <c r="Y74" i="11"/>
  <c r="R78" i="14"/>
  <c r="T74" i="11"/>
  <c r="K74" i="11"/>
  <c r="E74" i="11"/>
  <c r="AB78" i="14"/>
  <c r="N74" i="11"/>
  <c r="X78" i="14"/>
  <c r="Z74" i="11"/>
  <c r="B77" i="14"/>
  <c r="X74" i="11"/>
  <c r="Q74" i="11"/>
  <c r="F74" i="11"/>
  <c r="AI78" i="14"/>
  <c r="T78" i="14"/>
  <c r="AG74" i="11"/>
  <c r="N78" i="14"/>
  <c r="B78" i="14"/>
  <c r="U74" i="11"/>
  <c r="AJ78" i="14"/>
  <c r="AI74" i="11"/>
  <c r="S78" i="14"/>
  <c r="AE74" i="11"/>
  <c r="V74" i="11"/>
  <c r="AF74" i="11"/>
  <c r="P78" i="14"/>
  <c r="H74" i="11"/>
  <c r="Z78" i="14"/>
  <c r="AC74" i="11"/>
  <c r="AD74" i="11"/>
  <c r="M78" i="14"/>
  <c r="L74" i="11"/>
  <c r="F78" i="14"/>
  <c r="I74" i="11"/>
  <c r="O74" i="11"/>
  <c r="G78" i="14"/>
  <c r="AD78" i="14"/>
  <c r="P74" i="11"/>
  <c r="U78" i="14"/>
  <c r="AC78" i="14"/>
  <c r="L78" i="14"/>
  <c r="E78" i="14"/>
  <c r="G74" i="11"/>
  <c r="C75" i="11"/>
  <c r="Q79" i="14"/>
  <c r="AH78" i="14" l="1"/>
  <c r="A80" i="14"/>
  <c r="AH74" i="11"/>
  <c r="A76" i="11"/>
  <c r="U79" i="14"/>
  <c r="J79" i="14"/>
  <c r="AE79" i="14"/>
  <c r="F79" i="14"/>
  <c r="O75" i="11"/>
  <c r="L75" i="11"/>
  <c r="R79" i="14"/>
  <c r="N75" i="11"/>
  <c r="N79" i="14"/>
  <c r="F75" i="11"/>
  <c r="S75" i="11"/>
  <c r="O79" i="14"/>
  <c r="T79" i="14"/>
  <c r="AB79" i="14"/>
  <c r="E79" i="14"/>
  <c r="AD79" i="14"/>
  <c r="AF79" i="14"/>
  <c r="L79" i="14"/>
  <c r="AJ79" i="14"/>
  <c r="Z75" i="11"/>
  <c r="B75" i="11"/>
  <c r="I75" i="11"/>
  <c r="X79" i="14"/>
  <c r="J75" i="11"/>
  <c r="T75" i="11"/>
  <c r="Q75" i="11"/>
  <c r="C79" i="14"/>
  <c r="U75" i="11"/>
  <c r="AE75" i="11"/>
  <c r="V79" i="14"/>
  <c r="M79" i="14"/>
  <c r="AA75" i="11"/>
  <c r="AC75" i="11"/>
  <c r="G75" i="11"/>
  <c r="AC79" i="14"/>
  <c r="AI75" i="11"/>
  <c r="W75" i="11"/>
  <c r="AG79" i="14"/>
  <c r="D75" i="11"/>
  <c r="AJ75" i="11"/>
  <c r="AD75" i="11"/>
  <c r="S79" i="14"/>
  <c r="Y79" i="14"/>
  <c r="V75" i="11"/>
  <c r="D79" i="14"/>
  <c r="AG75" i="11"/>
  <c r="R75" i="11"/>
  <c r="H79" i="14"/>
  <c r="Z79" i="14"/>
  <c r="K75" i="11"/>
  <c r="W79" i="14"/>
  <c r="Y75" i="11"/>
  <c r="AB75" i="11"/>
  <c r="C76" i="11"/>
  <c r="P79" i="14"/>
  <c r="AF75" i="11"/>
  <c r="G79" i="14"/>
  <c r="AI79" i="14"/>
  <c r="AA79" i="14"/>
  <c r="X75" i="11"/>
  <c r="E75" i="11"/>
  <c r="P75" i="11"/>
  <c r="I79" i="14"/>
  <c r="M75" i="11"/>
  <c r="H75" i="11"/>
  <c r="K79" i="14"/>
  <c r="C80" i="14"/>
  <c r="P80" i="14"/>
  <c r="AH79" i="14" l="1"/>
  <c r="A81" i="14"/>
  <c r="AH75" i="11"/>
  <c r="A77" i="11"/>
  <c r="D76" i="11"/>
  <c r="T76" i="11"/>
  <c r="X76" i="11"/>
  <c r="AG76" i="11"/>
  <c r="O76" i="11"/>
  <c r="AF80" i="14"/>
  <c r="G76" i="11"/>
  <c r="L80" i="14"/>
  <c r="P76" i="11"/>
  <c r="Q80" i="14"/>
  <c r="Q76" i="11"/>
  <c r="M76" i="11"/>
  <c r="M80" i="14"/>
  <c r="J76" i="11"/>
  <c r="AI76" i="11"/>
  <c r="U80" i="14"/>
  <c r="J80" i="14"/>
  <c r="AJ80" i="14"/>
  <c r="H80" i="14"/>
  <c r="H76" i="11"/>
  <c r="L76" i="11"/>
  <c r="AB76" i="11"/>
  <c r="F80" i="14"/>
  <c r="Y80" i="14"/>
  <c r="AC80" i="14"/>
  <c r="O80" i="14"/>
  <c r="C77" i="11"/>
  <c r="AG80" i="14"/>
  <c r="K76" i="11"/>
  <c r="F76" i="11"/>
  <c r="B79" i="14"/>
  <c r="S76" i="11"/>
  <c r="AI80" i="14"/>
  <c r="W80" i="14"/>
  <c r="E76" i="11"/>
  <c r="D80" i="14"/>
  <c r="R80" i="14"/>
  <c r="AE80" i="14"/>
  <c r="I80" i="14"/>
  <c r="B76" i="11"/>
  <c r="AB80" i="14"/>
  <c r="I76" i="11"/>
  <c r="K80" i="14"/>
  <c r="AF76" i="11"/>
  <c r="T80" i="14"/>
  <c r="AD76" i="11"/>
  <c r="E80" i="14"/>
  <c r="X80" i="14"/>
  <c r="R76" i="11"/>
  <c r="AA76" i="11"/>
  <c r="B80" i="14"/>
  <c r="V80" i="14"/>
  <c r="G80" i="14"/>
  <c r="Z80" i="14"/>
  <c r="Z76" i="11"/>
  <c r="AD80" i="14"/>
  <c r="AJ76" i="11"/>
  <c r="AC76" i="11"/>
  <c r="Q81" i="14"/>
  <c r="AE76" i="11"/>
  <c r="V76" i="11"/>
  <c r="Y76" i="11"/>
  <c r="S80" i="14"/>
  <c r="W76" i="11"/>
  <c r="N80" i="14"/>
  <c r="N76" i="11"/>
  <c r="U76" i="11"/>
  <c r="AA80" i="14"/>
  <c r="AH80" i="14" l="1"/>
  <c r="A82" i="14"/>
  <c r="AH76" i="11"/>
  <c r="A78" i="11"/>
  <c r="U77" i="11"/>
  <c r="O77" i="11"/>
  <c r="W81" i="14"/>
  <c r="AJ81" i="14"/>
  <c r="J77" i="11"/>
  <c r="L77" i="11"/>
  <c r="E77" i="11"/>
  <c r="C81" i="14"/>
  <c r="B77" i="11"/>
  <c r="AC81" i="14"/>
  <c r="AE81" i="14"/>
  <c r="S77" i="11"/>
  <c r="D77" i="11"/>
  <c r="AA81" i="14"/>
  <c r="AB81" i="14"/>
  <c r="AD77" i="11"/>
  <c r="N81" i="14"/>
  <c r="K81" i="14"/>
  <c r="AI81" i="14"/>
  <c r="AF81" i="14"/>
  <c r="AG77" i="11"/>
  <c r="N77" i="11"/>
  <c r="AJ77" i="11"/>
  <c r="F77" i="11"/>
  <c r="P81" i="14"/>
  <c r="P77" i="11"/>
  <c r="AB77" i="11"/>
  <c r="J81" i="14"/>
  <c r="AA77" i="11"/>
  <c r="D81" i="14"/>
  <c r="R81" i="14"/>
  <c r="L81" i="14"/>
  <c r="T81" i="14"/>
  <c r="K77" i="11"/>
  <c r="G77" i="11"/>
  <c r="I77" i="11"/>
  <c r="Q77" i="11"/>
  <c r="Z81" i="14"/>
  <c r="V81" i="14"/>
  <c r="I81" i="14"/>
  <c r="G81" i="14"/>
  <c r="H81" i="14"/>
  <c r="E81" i="14"/>
  <c r="F81" i="14"/>
  <c r="M77" i="11"/>
  <c r="T77" i="11"/>
  <c r="V77" i="11"/>
  <c r="O81" i="14"/>
  <c r="X81" i="14"/>
  <c r="Y77" i="11"/>
  <c r="R77" i="11"/>
  <c r="M81" i="14"/>
  <c r="AF77" i="11"/>
  <c r="S81" i="14"/>
  <c r="H77" i="11"/>
  <c r="C78" i="11"/>
  <c r="AD81" i="14"/>
  <c r="AG81" i="14"/>
  <c r="W77" i="11"/>
  <c r="AE77" i="11"/>
  <c r="AC77" i="11"/>
  <c r="Y81" i="14"/>
  <c r="AI77" i="11"/>
  <c r="U81" i="14"/>
  <c r="X77" i="11"/>
  <c r="Z77" i="11"/>
  <c r="P82" i="14"/>
  <c r="AH81" i="14" l="1"/>
  <c r="A83" i="14"/>
  <c r="AH77" i="11"/>
  <c r="A79" i="11"/>
  <c r="X82" i="14"/>
  <c r="G82" i="14"/>
  <c r="AI82" i="14"/>
  <c r="AB82" i="14"/>
  <c r="R78" i="11"/>
  <c r="D78" i="11"/>
  <c r="AC82" i="14"/>
  <c r="X78" i="11"/>
  <c r="V82" i="14"/>
  <c r="D82" i="14"/>
  <c r="AG78" i="11"/>
  <c r="R82" i="14"/>
  <c r="V78" i="11"/>
  <c r="Q78" i="11"/>
  <c r="I78" i="11"/>
  <c r="J78" i="11"/>
  <c r="U78" i="11"/>
  <c r="AJ78" i="11"/>
  <c r="M78" i="11"/>
  <c r="AI78" i="11"/>
  <c r="M82" i="14"/>
  <c r="S82" i="14"/>
  <c r="L78" i="11"/>
  <c r="AB78" i="11"/>
  <c r="AA78" i="11"/>
  <c r="W82" i="14"/>
  <c r="I82" i="14"/>
  <c r="C79" i="11"/>
  <c r="AE82" i="14"/>
  <c r="AC78" i="11"/>
  <c r="J82" i="14"/>
  <c r="B78" i="11"/>
  <c r="F82" i="14"/>
  <c r="N82" i="14"/>
  <c r="P78" i="11"/>
  <c r="T82" i="14"/>
  <c r="W78" i="11"/>
  <c r="AD82" i="14"/>
  <c r="E82" i="14"/>
  <c r="P83" i="14"/>
  <c r="Y78" i="11"/>
  <c r="T78" i="11"/>
  <c r="H78" i="11"/>
  <c r="U82" i="14"/>
  <c r="H82" i="14"/>
  <c r="AF78" i="11"/>
  <c r="AG82" i="14"/>
  <c r="AJ82" i="14"/>
  <c r="C82" i="14"/>
  <c r="B81" i="14"/>
  <c r="Z82" i="14"/>
  <c r="AE78" i="11"/>
  <c r="N78" i="11"/>
  <c r="AF82" i="14"/>
  <c r="L82" i="14"/>
  <c r="Z78" i="11"/>
  <c r="O82" i="14"/>
  <c r="K78" i="11"/>
  <c r="Q82" i="14"/>
  <c r="AA82" i="14"/>
  <c r="K82" i="14"/>
  <c r="E78" i="11"/>
  <c r="Y82" i="14"/>
  <c r="S78" i="11"/>
  <c r="G78" i="11"/>
  <c r="F78" i="11"/>
  <c r="O78" i="11"/>
  <c r="AD78" i="11"/>
  <c r="AH82" i="14" l="1"/>
  <c r="A84" i="14"/>
  <c r="AH78" i="11"/>
  <c r="A80" i="11"/>
  <c r="AG79" i="11"/>
  <c r="Y83" i="14"/>
  <c r="I83" i="14"/>
  <c r="AF83" i="14"/>
  <c r="W79" i="11"/>
  <c r="K83" i="14"/>
  <c r="Z83" i="14"/>
  <c r="W83" i="14"/>
  <c r="O83" i="14"/>
  <c r="AE83" i="14"/>
  <c r="L83" i="14"/>
  <c r="J79" i="11"/>
  <c r="AD79" i="11"/>
  <c r="V83" i="14"/>
  <c r="X79" i="11"/>
  <c r="F83" i="14"/>
  <c r="B79" i="11"/>
  <c r="I79" i="11"/>
  <c r="AD83" i="14"/>
  <c r="AB83" i="14"/>
  <c r="T79" i="11"/>
  <c r="N83" i="14"/>
  <c r="AF79" i="11"/>
  <c r="AI83" i="14"/>
  <c r="S83" i="14"/>
  <c r="M79" i="11"/>
  <c r="M83" i="14"/>
  <c r="AI79" i="11"/>
  <c r="Z79" i="11"/>
  <c r="K79" i="11"/>
  <c r="D83" i="14"/>
  <c r="AJ79" i="11"/>
  <c r="U79" i="11"/>
  <c r="AJ83" i="14"/>
  <c r="F79" i="11"/>
  <c r="Q79" i="11"/>
  <c r="X83" i="14"/>
  <c r="V79" i="11"/>
  <c r="D79" i="11"/>
  <c r="P79" i="11"/>
  <c r="AA79" i="11"/>
  <c r="AA83" i="14"/>
  <c r="AG83" i="14"/>
  <c r="C80" i="11"/>
  <c r="J83" i="14"/>
  <c r="H79" i="11"/>
  <c r="L79" i="11"/>
  <c r="Y79" i="11"/>
  <c r="AC79" i="11"/>
  <c r="B82" i="14"/>
  <c r="G79" i="11"/>
  <c r="AE79" i="11"/>
  <c r="O79" i="11"/>
  <c r="G83" i="14"/>
  <c r="U83" i="14"/>
  <c r="C83" i="14"/>
  <c r="E79" i="11"/>
  <c r="H83" i="14"/>
  <c r="R83" i="14"/>
  <c r="E83" i="14"/>
  <c r="S79" i="11"/>
  <c r="R79" i="11"/>
  <c r="AB79" i="11"/>
  <c r="AC83" i="14"/>
  <c r="Q83" i="14"/>
  <c r="T83" i="14"/>
  <c r="N79" i="11"/>
  <c r="P84" i="14"/>
  <c r="AH83" i="14" l="1"/>
  <c r="A85" i="14"/>
  <c r="AH79" i="11"/>
  <c r="A81" i="11"/>
  <c r="Z84" i="14"/>
  <c r="F80" i="11"/>
  <c r="E84" i="14"/>
  <c r="AB80" i="11"/>
  <c r="K84" i="14"/>
  <c r="AE80" i="11"/>
  <c r="H84" i="14"/>
  <c r="T80" i="11"/>
  <c r="M84" i="14"/>
  <c r="K80" i="11"/>
  <c r="S84" i="14"/>
  <c r="D80" i="11"/>
  <c r="V84" i="14"/>
  <c r="L80" i="11"/>
  <c r="AB84" i="14"/>
  <c r="Z80" i="11"/>
  <c r="Q84" i="14"/>
  <c r="C81" i="11"/>
  <c r="M80" i="11"/>
  <c r="J80" i="11"/>
  <c r="AD84" i="14"/>
  <c r="V80" i="11"/>
  <c r="N84" i="14"/>
  <c r="O84" i="14"/>
  <c r="AG84" i="14"/>
  <c r="S80" i="11"/>
  <c r="AG80" i="11"/>
  <c r="W84" i="14"/>
  <c r="AA80" i="11"/>
  <c r="R84" i="14"/>
  <c r="AC80" i="11"/>
  <c r="AC84" i="14"/>
  <c r="H80" i="11"/>
  <c r="I84" i="14"/>
  <c r="U84" i="14"/>
  <c r="X84" i="14"/>
  <c r="AJ80" i="11"/>
  <c r="G80" i="11"/>
  <c r="C84" i="14"/>
  <c r="AF84" i="14"/>
  <c r="Y80" i="11"/>
  <c r="Q80" i="11"/>
  <c r="AD80" i="11"/>
  <c r="N80" i="11"/>
  <c r="AF80" i="11"/>
  <c r="T84" i="14"/>
  <c r="O80" i="11"/>
  <c r="W80" i="11"/>
  <c r="B80" i="11"/>
  <c r="L84" i="14"/>
  <c r="R80" i="11"/>
  <c r="G84" i="14"/>
  <c r="AA84" i="14"/>
  <c r="D84" i="14"/>
  <c r="I80" i="11"/>
  <c r="AE84" i="14"/>
  <c r="E80" i="11"/>
  <c r="F84" i="14"/>
  <c r="AI80" i="11"/>
  <c r="AI84" i="14"/>
  <c r="AJ84" i="14"/>
  <c r="U80" i="11"/>
  <c r="J84" i="14"/>
  <c r="Y84" i="14"/>
  <c r="P80" i="11"/>
  <c r="X80" i="11"/>
  <c r="P85" i="14"/>
  <c r="AH84" i="14" l="1"/>
  <c r="A86" i="14"/>
  <c r="AH80" i="11"/>
  <c r="A82" i="11"/>
  <c r="C85" i="14"/>
  <c r="B83" i="14"/>
  <c r="AF81" i="11"/>
  <c r="AC85" i="14"/>
  <c r="AC81" i="11"/>
  <c r="L81" i="11"/>
  <c r="W85" i="14"/>
  <c r="O81" i="11"/>
  <c r="AA81" i="11"/>
  <c r="I81" i="11"/>
  <c r="Y85" i="14"/>
  <c r="R85" i="14"/>
  <c r="N81" i="11"/>
  <c r="V85" i="14"/>
  <c r="AG81" i="11"/>
  <c r="G85" i="14"/>
  <c r="C86" i="14"/>
  <c r="R81" i="11"/>
  <c r="Q86" i="14"/>
  <c r="AI85" i="14"/>
  <c r="AD85" i="14"/>
  <c r="Y81" i="11"/>
  <c r="AE85" i="14"/>
  <c r="U85" i="14"/>
  <c r="P81" i="11"/>
  <c r="T81" i="11"/>
  <c r="AJ81" i="11"/>
  <c r="J81" i="11"/>
  <c r="AI81" i="11"/>
  <c r="Q85" i="14"/>
  <c r="D85" i="14"/>
  <c r="Q81" i="11"/>
  <c r="U81" i="11"/>
  <c r="AF85" i="14"/>
  <c r="Z81" i="11"/>
  <c r="C82" i="11"/>
  <c r="D81" i="11"/>
  <c r="E81" i="11"/>
  <c r="N85" i="14"/>
  <c r="X85" i="14"/>
  <c r="I85" i="14"/>
  <c r="L85" i="14"/>
  <c r="K85" i="14"/>
  <c r="AJ85" i="14"/>
  <c r="W81" i="11"/>
  <c r="F85" i="14"/>
  <c r="V81" i="11"/>
  <c r="Z85" i="14"/>
  <c r="S85" i="14"/>
  <c r="E85" i="14"/>
  <c r="K81" i="11"/>
  <c r="AB85" i="14"/>
  <c r="AA85" i="14"/>
  <c r="H81" i="11"/>
  <c r="AB81" i="11"/>
  <c r="H85" i="14"/>
  <c r="F81" i="11"/>
  <c r="T85" i="14"/>
  <c r="M81" i="11"/>
  <c r="O85" i="14"/>
  <c r="AD81" i="11"/>
  <c r="B84" i="14"/>
  <c r="AE81" i="11"/>
  <c r="M85" i="14"/>
  <c r="B81" i="11"/>
  <c r="AG85" i="14"/>
  <c r="S81" i="11"/>
  <c r="G81" i="11"/>
  <c r="J85" i="14"/>
  <c r="X81" i="11"/>
  <c r="AH85" i="14" l="1"/>
  <c r="A87" i="14"/>
  <c r="AH81" i="11"/>
  <c r="A83" i="11"/>
  <c r="B85" i="14"/>
  <c r="L86" i="14"/>
  <c r="AA86" i="14"/>
  <c r="U86" i="14"/>
  <c r="F82" i="11"/>
  <c r="I82" i="11"/>
  <c r="C83" i="11"/>
  <c r="AG82" i="11"/>
  <c r="AB82" i="11"/>
  <c r="P82" i="11"/>
  <c r="T82" i="11"/>
  <c r="AG86" i="14"/>
  <c r="Q87" i="14"/>
  <c r="Y82" i="11"/>
  <c r="AI82" i="11"/>
  <c r="V86" i="14"/>
  <c r="AJ82" i="11"/>
  <c r="G86" i="14"/>
  <c r="AF86" i="14"/>
  <c r="W86" i="14"/>
  <c r="M82" i="11"/>
  <c r="O82" i="11"/>
  <c r="D86" i="14"/>
  <c r="AD82" i="11"/>
  <c r="H82" i="11"/>
  <c r="R82" i="11"/>
  <c r="AA82" i="11"/>
  <c r="I86" i="14"/>
  <c r="AF82" i="11"/>
  <c r="R86" i="14"/>
  <c r="U82" i="11"/>
  <c r="G82" i="11"/>
  <c r="AI86" i="14"/>
  <c r="B82" i="11"/>
  <c r="D82" i="11"/>
  <c r="P86" i="14"/>
  <c r="T86" i="14"/>
  <c r="O86" i="14"/>
  <c r="AB86" i="14"/>
  <c r="AD86" i="14"/>
  <c r="S86" i="14"/>
  <c r="M86" i="14"/>
  <c r="E86" i="14"/>
  <c r="Z86" i="14"/>
  <c r="Q82" i="11"/>
  <c r="P87" i="14"/>
  <c r="K86" i="14"/>
  <c r="V82" i="11"/>
  <c r="Z82" i="11"/>
  <c r="AE82" i="11"/>
  <c r="X82" i="11"/>
  <c r="AE86" i="14"/>
  <c r="X86" i="14"/>
  <c r="AC86" i="14"/>
  <c r="AC82" i="11"/>
  <c r="AJ86" i="14"/>
  <c r="H86" i="14"/>
  <c r="K82" i="11"/>
  <c r="J82" i="11"/>
  <c r="N86" i="14"/>
  <c r="L82" i="11"/>
  <c r="N82" i="11"/>
  <c r="W82" i="11"/>
  <c r="Y86" i="14"/>
  <c r="S82" i="11"/>
  <c r="E82" i="11"/>
  <c r="J86" i="14"/>
  <c r="F86" i="14"/>
  <c r="C87" i="14"/>
  <c r="AH86" i="14" l="1"/>
  <c r="A88" i="14"/>
  <c r="AH82" i="11"/>
  <c r="A84" i="11"/>
  <c r="AD83" i="11"/>
  <c r="AF87" i="14"/>
  <c r="G87" i="14"/>
  <c r="U83" i="11"/>
  <c r="L83" i="11"/>
  <c r="S87" i="14"/>
  <c r="U87" i="14"/>
  <c r="W83" i="11"/>
  <c r="AF83" i="11"/>
  <c r="T83" i="11"/>
  <c r="AC87" i="14"/>
  <c r="L87" i="14"/>
  <c r="F87" i="14"/>
  <c r="AD87" i="14"/>
  <c r="AI87" i="14"/>
  <c r="AA87" i="14"/>
  <c r="J83" i="11"/>
  <c r="O83" i="11"/>
  <c r="AG87" i="14"/>
  <c r="R87" i="14"/>
  <c r="K83" i="11"/>
  <c r="D87" i="14"/>
  <c r="Y87" i="14"/>
  <c r="V87" i="14"/>
  <c r="Z87" i="14"/>
  <c r="C84" i="11"/>
  <c r="AA83" i="11"/>
  <c r="I83" i="11"/>
  <c r="H87" i="14"/>
  <c r="Q88" i="14"/>
  <c r="AJ83" i="11"/>
  <c r="M83" i="11"/>
  <c r="AC83" i="11"/>
  <c r="AG83" i="11"/>
  <c r="Y83" i="11"/>
  <c r="X87" i="14"/>
  <c r="AB83" i="11"/>
  <c r="Z83" i="11"/>
  <c r="B86" i="14"/>
  <c r="H83" i="11"/>
  <c r="AI83" i="11"/>
  <c r="AJ87" i="14"/>
  <c r="Q83" i="11"/>
  <c r="K87" i="14"/>
  <c r="R83" i="11"/>
  <c r="X83" i="11"/>
  <c r="B83" i="11"/>
  <c r="AE83" i="11"/>
  <c r="P83" i="11"/>
  <c r="G83" i="11"/>
  <c r="B87" i="14"/>
  <c r="E83" i="11"/>
  <c r="J87" i="14"/>
  <c r="AB87" i="14"/>
  <c r="I87" i="14"/>
  <c r="F83" i="11"/>
  <c r="O87" i="14"/>
  <c r="T87" i="14"/>
  <c r="E87" i="14"/>
  <c r="M87" i="14"/>
  <c r="D83" i="11"/>
  <c r="V83" i="11"/>
  <c r="N87" i="14"/>
  <c r="S83" i="11"/>
  <c r="AE87" i="14"/>
  <c r="W87" i="14"/>
  <c r="N83" i="11"/>
  <c r="AH87" i="14" l="1"/>
  <c r="A89" i="14"/>
  <c r="AH83" i="11"/>
  <c r="A85" i="11"/>
  <c r="G84" i="11"/>
  <c r="H88" i="14"/>
  <c r="Y88" i="14"/>
  <c r="E84" i="11"/>
  <c r="D84" i="11"/>
  <c r="AD88" i="14"/>
  <c r="X88" i="14"/>
  <c r="AJ84" i="11"/>
  <c r="N84" i="11"/>
  <c r="P88" i="14"/>
  <c r="H84" i="11"/>
  <c r="AI84" i="11"/>
  <c r="O84" i="11"/>
  <c r="AJ88" i="14"/>
  <c r="S88" i="14"/>
  <c r="AC88" i="14"/>
  <c r="AE84" i="11"/>
  <c r="AI88" i="14"/>
  <c r="AF88" i="14"/>
  <c r="AE88" i="14"/>
  <c r="AA84" i="11"/>
  <c r="V88" i="14"/>
  <c r="AB84" i="11"/>
  <c r="G88" i="14"/>
  <c r="L88" i="14"/>
  <c r="AG84" i="11"/>
  <c r="T84" i="11"/>
  <c r="Q89" i="14"/>
  <c r="AF84" i="11"/>
  <c r="N88" i="14"/>
  <c r="V84" i="11"/>
  <c r="W88" i="14"/>
  <c r="T88" i="14"/>
  <c r="AC84" i="11"/>
  <c r="L84" i="11"/>
  <c r="I88" i="14"/>
  <c r="K88" i="14"/>
  <c r="X84" i="11"/>
  <c r="I84" i="11"/>
  <c r="P84" i="11"/>
  <c r="Y84" i="11"/>
  <c r="B84" i="11"/>
  <c r="R84" i="11"/>
  <c r="J84" i="11"/>
  <c r="AA88" i="14"/>
  <c r="K84" i="11"/>
  <c r="C88" i="14"/>
  <c r="U88" i="14"/>
  <c r="E88" i="14"/>
  <c r="Z84" i="11"/>
  <c r="F84" i="11"/>
  <c r="AD84" i="11"/>
  <c r="U84" i="11"/>
  <c r="Z88" i="14"/>
  <c r="F88" i="14"/>
  <c r="Q84" i="11"/>
  <c r="R88" i="14"/>
  <c r="W84" i="11"/>
  <c r="M84" i="11"/>
  <c r="D88" i="14"/>
  <c r="AB88" i="14"/>
  <c r="O88" i="14"/>
  <c r="S84" i="11"/>
  <c r="J88" i="14"/>
  <c r="C85" i="11"/>
  <c r="AG88" i="14"/>
  <c r="M88" i="14"/>
  <c r="P89" i="14"/>
  <c r="AH88" i="14" l="1"/>
  <c r="A90" i="14"/>
  <c r="AH84" i="11"/>
  <c r="A86" i="11"/>
  <c r="Y85" i="11"/>
  <c r="AG85" i="11"/>
  <c r="L89" i="14"/>
  <c r="AI89" i="14"/>
  <c r="AE89" i="14"/>
  <c r="H85" i="11"/>
  <c r="E85" i="11"/>
  <c r="O89" i="14"/>
  <c r="G89" i="14"/>
  <c r="M85" i="11"/>
  <c r="D85" i="11"/>
  <c r="AD85" i="11"/>
  <c r="V89" i="14"/>
  <c r="U85" i="11"/>
  <c r="AA85" i="11"/>
  <c r="B85" i="11"/>
  <c r="T89" i="14"/>
  <c r="AJ85" i="11"/>
  <c r="D89" i="14"/>
  <c r="K89" i="14"/>
  <c r="U89" i="14"/>
  <c r="AG89" i="14"/>
  <c r="X85" i="11"/>
  <c r="Q85" i="11"/>
  <c r="H89" i="14"/>
  <c r="AJ89" i="14"/>
  <c r="Z85" i="11"/>
  <c r="E89" i="14"/>
  <c r="AI85" i="11"/>
  <c r="J89" i="14"/>
  <c r="C86" i="11"/>
  <c r="S85" i="11"/>
  <c r="M89" i="14"/>
  <c r="AF85" i="11"/>
  <c r="AC85" i="11"/>
  <c r="N89" i="14"/>
  <c r="L85" i="11"/>
  <c r="N85" i="11"/>
  <c r="O85" i="11"/>
  <c r="AF89" i="14"/>
  <c r="R89" i="14"/>
  <c r="W89" i="14"/>
  <c r="V85" i="11"/>
  <c r="X89" i="14"/>
  <c r="J85" i="11"/>
  <c r="R85" i="11"/>
  <c r="W85" i="11"/>
  <c r="F89" i="14"/>
  <c r="S89" i="14"/>
  <c r="G85" i="11"/>
  <c r="B88" i="14"/>
  <c r="D90" i="14"/>
  <c r="AE85" i="11"/>
  <c r="AB89" i="14"/>
  <c r="AC89" i="14"/>
  <c r="AD89" i="14"/>
  <c r="F85" i="11"/>
  <c r="AA89" i="14"/>
  <c r="Z89" i="14"/>
  <c r="P90" i="14"/>
  <c r="C89" i="14"/>
  <c r="AB85" i="11"/>
  <c r="K85" i="11"/>
  <c r="I85" i="11"/>
  <c r="I89" i="14"/>
  <c r="T85" i="11"/>
  <c r="Y89" i="14"/>
  <c r="P85" i="11"/>
  <c r="AH89" i="14" l="1"/>
  <c r="A91" i="14"/>
  <c r="AH85" i="11"/>
  <c r="A87" i="11"/>
  <c r="AI86" i="11"/>
  <c r="AJ90" i="14"/>
  <c r="P91" i="14"/>
  <c r="AJ86" i="11"/>
  <c r="AF90" i="14"/>
  <c r="G86" i="11"/>
  <c r="T90" i="14"/>
  <c r="AE90" i="14"/>
  <c r="K90" i="14"/>
  <c r="AB86" i="11"/>
  <c r="AG86" i="11"/>
  <c r="O90" i="14"/>
  <c r="P86" i="11"/>
  <c r="I86" i="11"/>
  <c r="Z86" i="11"/>
  <c r="B89" i="14"/>
  <c r="M90" i="14"/>
  <c r="AD90" i="14"/>
  <c r="AC86" i="11"/>
  <c r="N86" i="11"/>
  <c r="S86" i="11"/>
  <c r="AB90" i="14"/>
  <c r="Q86" i="11"/>
  <c r="W90" i="14"/>
  <c r="AA86" i="11"/>
  <c r="E86" i="11"/>
  <c r="F86" i="11"/>
  <c r="D86" i="11"/>
  <c r="N90" i="14"/>
  <c r="AI90" i="14"/>
  <c r="AE86" i="11"/>
  <c r="W86" i="11"/>
  <c r="V86" i="11"/>
  <c r="R90" i="14"/>
  <c r="AD86" i="11"/>
  <c r="L86" i="11"/>
  <c r="X90" i="14"/>
  <c r="H90" i="14"/>
  <c r="C90" i="14"/>
  <c r="S90" i="14"/>
  <c r="O86" i="11"/>
  <c r="Y90" i="14"/>
  <c r="B86" i="11"/>
  <c r="C87" i="11"/>
  <c r="E90" i="14"/>
  <c r="T86" i="11"/>
  <c r="Z90" i="14"/>
  <c r="Q90" i="14"/>
  <c r="AG90" i="14"/>
  <c r="U86" i="11"/>
  <c r="L90" i="14"/>
  <c r="AF86" i="11"/>
  <c r="K86" i="11"/>
  <c r="J90" i="14"/>
  <c r="G90" i="14"/>
  <c r="H86" i="11"/>
  <c r="I90" i="14"/>
  <c r="R86" i="11"/>
  <c r="J86" i="11"/>
  <c r="AA90" i="14"/>
  <c r="X86" i="11"/>
  <c r="V90" i="14"/>
  <c r="Y86" i="11"/>
  <c r="AC90" i="14"/>
  <c r="U90" i="14"/>
  <c r="F90" i="14"/>
  <c r="M86" i="11"/>
  <c r="Q91" i="14"/>
  <c r="AH90" i="14" l="1"/>
  <c r="A92" i="14"/>
  <c r="AH86" i="11"/>
  <c r="A88" i="11"/>
  <c r="H91" i="14"/>
  <c r="D87" i="11"/>
  <c r="M91" i="14"/>
  <c r="AI91" i="14"/>
  <c r="AA91" i="14"/>
  <c r="X91" i="14"/>
  <c r="AF87" i="11"/>
  <c r="L91" i="14"/>
  <c r="F87" i="11"/>
  <c r="AE87" i="11"/>
  <c r="G87" i="11"/>
  <c r="E87" i="11"/>
  <c r="B90" i="14"/>
  <c r="AJ91" i="14"/>
  <c r="F91" i="14"/>
  <c r="Y87" i="11"/>
  <c r="E91" i="14"/>
  <c r="D91" i="14"/>
  <c r="C88" i="11"/>
  <c r="S87" i="11"/>
  <c r="Q87" i="11"/>
  <c r="Q92" i="14"/>
  <c r="AD87" i="11"/>
  <c r="M87" i="11"/>
  <c r="Z87" i="11"/>
  <c r="X87" i="11"/>
  <c r="H87" i="11"/>
  <c r="L87" i="11"/>
  <c r="G91" i="14"/>
  <c r="AJ87" i="11"/>
  <c r="I87" i="11"/>
  <c r="V87" i="11"/>
  <c r="W91" i="14"/>
  <c r="AI87" i="11"/>
  <c r="N87" i="11"/>
  <c r="O91" i="14"/>
  <c r="N91" i="14"/>
  <c r="AD91" i="14"/>
  <c r="U91" i="14"/>
  <c r="AG91" i="14"/>
  <c r="R91" i="14"/>
  <c r="T87" i="11"/>
  <c r="P87" i="11"/>
  <c r="AB87" i="11"/>
  <c r="K87" i="11"/>
  <c r="S91" i="14"/>
  <c r="O87" i="11"/>
  <c r="Z91" i="14"/>
  <c r="AG87" i="11"/>
  <c r="Y91" i="14"/>
  <c r="V91" i="14"/>
  <c r="J87" i="11"/>
  <c r="R87" i="11"/>
  <c r="B87" i="11"/>
  <c r="I91" i="14"/>
  <c r="AC87" i="11"/>
  <c r="AF91" i="14"/>
  <c r="T91" i="14"/>
  <c r="C91" i="14"/>
  <c r="AC91" i="14"/>
  <c r="K91" i="14"/>
  <c r="W87" i="11"/>
  <c r="J91" i="14"/>
  <c r="AB91" i="14"/>
  <c r="U87" i="11"/>
  <c r="AA87" i="11"/>
  <c r="AE91" i="14"/>
  <c r="AH91" i="14" l="1"/>
  <c r="A93" i="14"/>
  <c r="AH87" i="11"/>
  <c r="A89" i="11"/>
  <c r="B91" i="14"/>
  <c r="G88" i="11"/>
  <c r="AC88" i="11"/>
  <c r="N92" i="14"/>
  <c r="K88" i="11"/>
  <c r="AG88" i="11"/>
  <c r="O88" i="11"/>
  <c r="AD88" i="11"/>
  <c r="I88" i="11"/>
  <c r="M92" i="14"/>
  <c r="AF88" i="11"/>
  <c r="V88" i="11"/>
  <c r="F88" i="11"/>
  <c r="I92" i="14"/>
  <c r="O92" i="14"/>
  <c r="D88" i="11"/>
  <c r="T92" i="14"/>
  <c r="R88" i="11"/>
  <c r="J92" i="14"/>
  <c r="S88" i="11"/>
  <c r="W92" i="14"/>
  <c r="AG92" i="14"/>
  <c r="H88" i="11"/>
  <c r="AE88" i="11"/>
  <c r="P92" i="14"/>
  <c r="F92" i="14"/>
  <c r="AI88" i="11"/>
  <c r="C93" i="14"/>
  <c r="D92" i="14"/>
  <c r="W88" i="11"/>
  <c r="H92" i="14"/>
  <c r="AC92" i="14"/>
  <c r="Y88" i="11"/>
  <c r="AJ92" i="14"/>
  <c r="R92" i="14"/>
  <c r="P88" i="11"/>
  <c r="X88" i="11"/>
  <c r="AA88" i="11"/>
  <c r="Z88" i="11"/>
  <c r="L88" i="11"/>
  <c r="AI92" i="14"/>
  <c r="Q88" i="11"/>
  <c r="AD92" i="14"/>
  <c r="E88" i="11"/>
  <c r="AF92" i="14"/>
  <c r="B88" i="11"/>
  <c r="K92" i="14"/>
  <c r="X92" i="14"/>
  <c r="AJ88" i="11"/>
  <c r="T88" i="11"/>
  <c r="AB88" i="11"/>
  <c r="AE92" i="14"/>
  <c r="Q93" i="14"/>
  <c r="G92" i="14"/>
  <c r="Y92" i="14"/>
  <c r="V92" i="14"/>
  <c r="L92" i="14"/>
  <c r="AB92" i="14"/>
  <c r="C92" i="14"/>
  <c r="S92" i="14"/>
  <c r="AA92" i="14"/>
  <c r="N88" i="11"/>
  <c r="E92" i="14"/>
  <c r="U88" i="11"/>
  <c r="U92" i="14"/>
  <c r="C89" i="11"/>
  <c r="J88" i="11"/>
  <c r="M88" i="11"/>
  <c r="Z92" i="14"/>
  <c r="AH92" i="14" l="1"/>
  <c r="A94" i="14"/>
  <c r="AH88" i="11"/>
  <c r="A90" i="11"/>
  <c r="AI89" i="11"/>
  <c r="R93" i="14"/>
  <c r="L89" i="11"/>
  <c r="AA89" i="11"/>
  <c r="H89" i="11"/>
  <c r="E93" i="14"/>
  <c r="G89" i="11"/>
  <c r="AF93" i="14"/>
  <c r="AD93" i="14"/>
  <c r="N93" i="14"/>
  <c r="P89" i="11"/>
  <c r="V93" i="14"/>
  <c r="AC93" i="14"/>
  <c r="W93" i="14"/>
  <c r="L93" i="14"/>
  <c r="B92" i="14"/>
  <c r="S89" i="11"/>
  <c r="T89" i="11"/>
  <c r="AI93" i="14"/>
  <c r="B89" i="11"/>
  <c r="AA93" i="14"/>
  <c r="AG89" i="11"/>
  <c r="AC89" i="11"/>
  <c r="O93" i="14"/>
  <c r="T93" i="14"/>
  <c r="I93" i="14"/>
  <c r="I89" i="11"/>
  <c r="P93" i="14"/>
  <c r="X93" i="14"/>
  <c r="Q89" i="11"/>
  <c r="Z93" i="14"/>
  <c r="W89" i="11"/>
  <c r="AJ93" i="14"/>
  <c r="AF89" i="11"/>
  <c r="U89" i="11"/>
  <c r="F89" i="11"/>
  <c r="Z89" i="11"/>
  <c r="E89" i="11"/>
  <c r="Y93" i="14"/>
  <c r="D93" i="14"/>
  <c r="J93" i="14"/>
  <c r="Y89" i="11"/>
  <c r="AD89" i="11"/>
  <c r="AE89" i="11"/>
  <c r="AE93" i="14"/>
  <c r="R89" i="11"/>
  <c r="M93" i="14"/>
  <c r="F93" i="14"/>
  <c r="N89" i="11"/>
  <c r="K89" i="11"/>
  <c r="AG93" i="14"/>
  <c r="X89" i="11"/>
  <c r="O89" i="11"/>
  <c r="J89" i="11"/>
  <c r="G93" i="14"/>
  <c r="AB89" i="11"/>
  <c r="D89" i="11"/>
  <c r="V89" i="11"/>
  <c r="H93" i="14"/>
  <c r="AB93" i="14"/>
  <c r="K93" i="14"/>
  <c r="M89" i="11"/>
  <c r="S93" i="14"/>
  <c r="AJ89" i="11"/>
  <c r="U93" i="14"/>
  <c r="C90" i="11"/>
  <c r="C94" i="14"/>
  <c r="AH93" i="14" l="1"/>
  <c r="A95" i="14"/>
  <c r="AH89" i="11"/>
  <c r="A91" i="11"/>
  <c r="X94" i="14"/>
  <c r="I94" i="14"/>
  <c r="AF94" i="14"/>
  <c r="AE94" i="14"/>
  <c r="Y94" i="14"/>
  <c r="V90" i="11"/>
  <c r="AA94" i="14"/>
  <c r="M94" i="14"/>
  <c r="B93" i="14"/>
  <c r="AI90" i="11"/>
  <c r="V94" i="14"/>
  <c r="AJ94" i="14"/>
  <c r="C91" i="11"/>
  <c r="AC90" i="11"/>
  <c r="Z94" i="14"/>
  <c r="O90" i="11"/>
  <c r="S94" i="14"/>
  <c r="AC94" i="14"/>
  <c r="U94" i="14"/>
  <c r="AA90" i="11"/>
  <c r="P90" i="11"/>
  <c r="T90" i="11"/>
  <c r="Q90" i="11"/>
  <c r="AB90" i="11"/>
  <c r="H94" i="14"/>
  <c r="AB94" i="14"/>
  <c r="F90" i="11"/>
  <c r="H90" i="11"/>
  <c r="W94" i="14"/>
  <c r="T94" i="14"/>
  <c r="D90" i="11"/>
  <c r="W90" i="11"/>
  <c r="Y90" i="11"/>
  <c r="X90" i="11"/>
  <c r="AF90" i="11"/>
  <c r="R94" i="14"/>
  <c r="P94" i="14"/>
  <c r="I90" i="11"/>
  <c r="R90" i="11"/>
  <c r="E90" i="11"/>
  <c r="Q94" i="14"/>
  <c r="J90" i="11"/>
  <c r="AJ90" i="11"/>
  <c r="F94" i="14"/>
  <c r="K94" i="14"/>
  <c r="G90" i="11"/>
  <c r="B94" i="14"/>
  <c r="AD94" i="14"/>
  <c r="S90" i="11"/>
  <c r="AE90" i="11"/>
  <c r="N94" i="14"/>
  <c r="B90" i="11"/>
  <c r="N90" i="11"/>
  <c r="AG94" i="14"/>
  <c r="L90" i="11"/>
  <c r="U90" i="11"/>
  <c r="D94" i="14"/>
  <c r="AD90" i="11"/>
  <c r="AG90" i="11"/>
  <c r="L94" i="14"/>
  <c r="E94" i="14"/>
  <c r="AI94" i="14"/>
  <c r="K90" i="11"/>
  <c r="O94" i="14"/>
  <c r="J94" i="14"/>
  <c r="M90" i="11"/>
  <c r="G94" i="14"/>
  <c r="Z90" i="11"/>
  <c r="Q95" i="14"/>
  <c r="AH94" i="14" l="1"/>
  <c r="A96" i="14"/>
  <c r="AH90" i="11"/>
  <c r="A92" i="11"/>
  <c r="P95" i="14"/>
  <c r="V91" i="11"/>
  <c r="R91" i="11"/>
  <c r="AD91" i="11"/>
  <c r="AE91" i="11"/>
  <c r="M91" i="11"/>
  <c r="O95" i="14"/>
  <c r="M95" i="14"/>
  <c r="G91" i="11"/>
  <c r="Q96" i="14"/>
  <c r="V95" i="14"/>
  <c r="AE95" i="14"/>
  <c r="AI91" i="11"/>
  <c r="AA95" i="14"/>
  <c r="C92" i="11"/>
  <c r="X95" i="14"/>
  <c r="D91" i="11"/>
  <c r="AA91" i="11"/>
  <c r="P91" i="11"/>
  <c r="F95" i="14"/>
  <c r="U95" i="14"/>
  <c r="D95" i="14"/>
  <c r="AI95" i="14"/>
  <c r="H95" i="14"/>
  <c r="I95" i="14"/>
  <c r="N95" i="14"/>
  <c r="Y95" i="14"/>
  <c r="AG91" i="11"/>
  <c r="K95" i="14"/>
  <c r="Q91" i="11"/>
  <c r="Y91" i="11"/>
  <c r="S95" i="14"/>
  <c r="AJ95" i="14"/>
  <c r="H91" i="11"/>
  <c r="K91" i="11"/>
  <c r="T95" i="14"/>
  <c r="O91" i="11"/>
  <c r="AC95" i="14"/>
  <c r="AB95" i="14"/>
  <c r="G95" i="14"/>
  <c r="X91" i="11"/>
  <c r="S91" i="11"/>
  <c r="E95" i="14"/>
  <c r="W91" i="11"/>
  <c r="AG95" i="14"/>
  <c r="R95" i="14"/>
  <c r="I91" i="11"/>
  <c r="L91" i="11"/>
  <c r="B91" i="11"/>
  <c r="AD95" i="14"/>
  <c r="AB91" i="11"/>
  <c r="AJ91" i="11"/>
  <c r="Z95" i="14"/>
  <c r="AC91" i="11"/>
  <c r="AF95" i="14"/>
  <c r="U91" i="11"/>
  <c r="AF91" i="11"/>
  <c r="J95" i="14"/>
  <c r="L95" i="14"/>
  <c r="N91" i="11"/>
  <c r="E91" i="11"/>
  <c r="J91" i="11"/>
  <c r="C95" i="14"/>
  <c r="W95" i="14"/>
  <c r="Z91" i="11"/>
  <c r="F91" i="11"/>
  <c r="T91" i="11"/>
  <c r="AH95" i="14" l="1"/>
  <c r="A97" i="14"/>
  <c r="AH91" i="11"/>
  <c r="A93" i="11"/>
  <c r="AC92" i="11"/>
  <c r="AD92" i="11"/>
  <c r="G96" i="14"/>
  <c r="M96" i="14"/>
  <c r="C96" i="14"/>
  <c r="E96" i="14"/>
  <c r="AC96" i="14"/>
  <c r="AF92" i="11"/>
  <c r="AE92" i="11"/>
  <c r="AJ96" i="14"/>
  <c r="AG96" i="14"/>
  <c r="AA92" i="11"/>
  <c r="AA96" i="14"/>
  <c r="P96" i="14"/>
  <c r="AD96" i="14"/>
  <c r="M92" i="11"/>
  <c r="AB92" i="11"/>
  <c r="Y92" i="11"/>
  <c r="O96" i="14"/>
  <c r="J96" i="14"/>
  <c r="L96" i="14"/>
  <c r="F92" i="11"/>
  <c r="AE96" i="14"/>
  <c r="AF96" i="14"/>
  <c r="Q92" i="11"/>
  <c r="X92" i="11"/>
  <c r="L92" i="11"/>
  <c r="I92" i="11"/>
  <c r="S96" i="14"/>
  <c r="B95" i="14"/>
  <c r="Y96" i="14"/>
  <c r="E92" i="11"/>
  <c r="S92" i="11"/>
  <c r="Z96" i="14"/>
  <c r="U96" i="14"/>
  <c r="V96" i="14"/>
  <c r="W92" i="11"/>
  <c r="R92" i="11"/>
  <c r="I96" i="14"/>
  <c r="J92" i="11"/>
  <c r="R96" i="14"/>
  <c r="Z92" i="11"/>
  <c r="D92" i="11"/>
  <c r="K96" i="14"/>
  <c r="AI92" i="11"/>
  <c r="K92" i="11"/>
  <c r="U92" i="11"/>
  <c r="N96" i="14"/>
  <c r="AB96" i="14"/>
  <c r="V92" i="11"/>
  <c r="W96" i="14"/>
  <c r="P92" i="11"/>
  <c r="B92" i="11"/>
  <c r="G92" i="11"/>
  <c r="C93" i="11"/>
  <c r="H92" i="11"/>
  <c r="D96" i="14"/>
  <c r="H96" i="14"/>
  <c r="AG92" i="11"/>
  <c r="AI96" i="14"/>
  <c r="P97" i="14"/>
  <c r="F96" i="14"/>
  <c r="T96" i="14"/>
  <c r="N92" i="11"/>
  <c r="T92" i="11"/>
  <c r="C97" i="14"/>
  <c r="O92" i="11"/>
  <c r="X96" i="14"/>
  <c r="AJ92" i="11"/>
  <c r="Q97" i="14"/>
  <c r="AH96" i="14" l="1"/>
  <c r="A98" i="14"/>
  <c r="AH92" i="11"/>
  <c r="A94" i="11"/>
  <c r="T93" i="11"/>
  <c r="AI93" i="11"/>
  <c r="AB97" i="14"/>
  <c r="U93" i="11"/>
  <c r="AG93" i="11"/>
  <c r="AF97" i="14"/>
  <c r="L97" i="14"/>
  <c r="H97" i="14"/>
  <c r="L93" i="11"/>
  <c r="AC93" i="11"/>
  <c r="AD93" i="11"/>
  <c r="S93" i="11"/>
  <c r="D93" i="11"/>
  <c r="K97" i="14"/>
  <c r="AA97" i="14"/>
  <c r="AJ93" i="11"/>
  <c r="W97" i="14"/>
  <c r="O93" i="11"/>
  <c r="AG97" i="14"/>
  <c r="X97" i="14"/>
  <c r="X93" i="11"/>
  <c r="J97" i="14"/>
  <c r="M97" i="14"/>
  <c r="G97" i="14"/>
  <c r="AF93" i="11"/>
  <c r="AC97" i="14"/>
  <c r="AJ97" i="14"/>
  <c r="Y97" i="14"/>
  <c r="K93" i="11"/>
  <c r="R93" i="11"/>
  <c r="AE93" i="11"/>
  <c r="J93" i="11"/>
  <c r="Y93" i="11"/>
  <c r="I93" i="11"/>
  <c r="O97" i="14"/>
  <c r="Z93" i="11"/>
  <c r="V93" i="11"/>
  <c r="AI97" i="14"/>
  <c r="E97" i="14"/>
  <c r="M93" i="11"/>
  <c r="AD97" i="14"/>
  <c r="AA93" i="11"/>
  <c r="Z97" i="14"/>
  <c r="G93" i="11"/>
  <c r="H93" i="11"/>
  <c r="B96" i="14"/>
  <c r="F97" i="14"/>
  <c r="R97" i="14"/>
  <c r="N97" i="14"/>
  <c r="E93" i="11"/>
  <c r="U97" i="14"/>
  <c r="N93" i="11"/>
  <c r="C94" i="11"/>
  <c r="AB93" i="11"/>
  <c r="B93" i="11"/>
  <c r="V97" i="14"/>
  <c r="Q93" i="11"/>
  <c r="F93" i="11"/>
  <c r="I97" i="14"/>
  <c r="D97" i="14"/>
  <c r="AE97" i="14"/>
  <c r="S97" i="14"/>
  <c r="T97" i="14"/>
  <c r="P93" i="11"/>
  <c r="W93" i="11"/>
  <c r="Q98" i="14"/>
  <c r="AH97" i="14" l="1"/>
  <c r="A99" i="14"/>
  <c r="AH93" i="11"/>
  <c r="A95" i="11"/>
  <c r="J98" i="14"/>
  <c r="C95" i="11"/>
  <c r="G98" i="14"/>
  <c r="L98" i="14"/>
  <c r="X98" i="14"/>
  <c r="N94" i="11"/>
  <c r="K94" i="11"/>
  <c r="AD94" i="11"/>
  <c r="O98" i="14"/>
  <c r="W98" i="14"/>
  <c r="AF98" i="14"/>
  <c r="U94" i="11"/>
  <c r="E94" i="11"/>
  <c r="D98" i="14"/>
  <c r="B94" i="11"/>
  <c r="S98" i="14"/>
  <c r="AB98" i="14"/>
  <c r="AE94" i="11"/>
  <c r="B97" i="14"/>
  <c r="V98" i="14"/>
  <c r="AB94" i="11"/>
  <c r="U98" i="14"/>
  <c r="R98" i="14"/>
  <c r="V94" i="11"/>
  <c r="P98" i="14"/>
  <c r="M98" i="14"/>
  <c r="W94" i="11"/>
  <c r="AI94" i="11"/>
  <c r="O94" i="11"/>
  <c r="E98" i="14"/>
  <c r="Z98" i="14"/>
  <c r="S94" i="11"/>
  <c r="AC94" i="11"/>
  <c r="F94" i="11"/>
  <c r="G94" i="11"/>
  <c r="AE98" i="14"/>
  <c r="AI98" i="14"/>
  <c r="AF94" i="11"/>
  <c r="AJ94" i="11"/>
  <c r="Z94" i="11"/>
  <c r="F98" i="14"/>
  <c r="C98" i="14"/>
  <c r="T98" i="14"/>
  <c r="Q94" i="11"/>
  <c r="T94" i="11"/>
  <c r="R94" i="11"/>
  <c r="Y98" i="14"/>
  <c r="AG98" i="14"/>
  <c r="I94" i="11"/>
  <c r="H98" i="14"/>
  <c r="AC98" i="14"/>
  <c r="Y94" i="11"/>
  <c r="X94" i="11"/>
  <c r="N98" i="14"/>
  <c r="AD98" i="14"/>
  <c r="M94" i="11"/>
  <c r="J94" i="11"/>
  <c r="AA98" i="14"/>
  <c r="I98" i="14"/>
  <c r="AG94" i="11"/>
  <c r="H94" i="11"/>
  <c r="AJ98" i="14"/>
  <c r="AA94" i="11"/>
  <c r="K98" i="14"/>
  <c r="D94" i="11"/>
  <c r="L94" i="11"/>
  <c r="P94" i="11"/>
  <c r="P99" i="14"/>
  <c r="AH98" i="14" l="1"/>
  <c r="A100" i="14"/>
  <c r="AH94" i="11"/>
  <c r="A96" i="11"/>
  <c r="R99" i="14"/>
  <c r="V99" i="14"/>
  <c r="P95" i="11"/>
  <c r="T99" i="14"/>
  <c r="Y99" i="14"/>
  <c r="AA95" i="11"/>
  <c r="U99" i="14"/>
  <c r="AF99" i="14"/>
  <c r="S99" i="14"/>
  <c r="X95" i="11"/>
  <c r="W99" i="14"/>
  <c r="O99" i="14"/>
  <c r="B98" i="14"/>
  <c r="S95" i="11"/>
  <c r="M95" i="11"/>
  <c r="J95" i="11"/>
  <c r="I95" i="11"/>
  <c r="Q99" i="14"/>
  <c r="AB95" i="11"/>
  <c r="N99" i="14"/>
  <c r="O95" i="11"/>
  <c r="Z99" i="14"/>
  <c r="H99" i="14"/>
  <c r="L99" i="14"/>
  <c r="AE99" i="14"/>
  <c r="R95" i="11"/>
  <c r="AI99" i="14"/>
  <c r="W95" i="11"/>
  <c r="AG95" i="11"/>
  <c r="AI95" i="11"/>
  <c r="AJ99" i="14"/>
  <c r="N95" i="11"/>
  <c r="K99" i="14"/>
  <c r="AJ95" i="11"/>
  <c r="G99" i="14"/>
  <c r="AE95" i="11"/>
  <c r="Z95" i="11"/>
  <c r="AF95" i="11"/>
  <c r="M99" i="14"/>
  <c r="AD95" i="11"/>
  <c r="AB99" i="14"/>
  <c r="J99" i="14"/>
  <c r="D99" i="14"/>
  <c r="D95" i="11"/>
  <c r="Q95" i="11"/>
  <c r="AC99" i="14"/>
  <c r="AG99" i="14"/>
  <c r="B95" i="11"/>
  <c r="F99" i="14"/>
  <c r="E99" i="14"/>
  <c r="AD99" i="14"/>
  <c r="V95" i="11"/>
  <c r="L95" i="11"/>
  <c r="AA99" i="14"/>
  <c r="U95" i="11"/>
  <c r="I99" i="14"/>
  <c r="C96" i="11"/>
  <c r="F95" i="11"/>
  <c r="H95" i="11"/>
  <c r="E95" i="11"/>
  <c r="K95" i="11"/>
  <c r="X99" i="14"/>
  <c r="G95" i="11"/>
  <c r="AC95" i="11"/>
  <c r="C99" i="14"/>
  <c r="Y95" i="11"/>
  <c r="T95" i="11"/>
  <c r="Q100" i="14"/>
  <c r="AH99" i="14" l="1"/>
  <c r="A101" i="14"/>
  <c r="AH95" i="11"/>
  <c r="A97" i="11"/>
  <c r="AJ96" i="11"/>
  <c r="AE100" i="14"/>
  <c r="N100" i="14"/>
  <c r="X100" i="14"/>
  <c r="N96" i="11"/>
  <c r="Z100" i="14"/>
  <c r="AD96" i="11"/>
  <c r="L100" i="14"/>
  <c r="S96" i="11"/>
  <c r="C97" i="11"/>
  <c r="AF96" i="11"/>
  <c r="B99" i="14"/>
  <c r="AG96" i="11"/>
  <c r="W100" i="14"/>
  <c r="J100" i="14"/>
  <c r="M100" i="14"/>
  <c r="O100" i="14"/>
  <c r="AI100" i="14"/>
  <c r="D96" i="11"/>
  <c r="K100" i="14"/>
  <c r="T100" i="14"/>
  <c r="U96" i="11"/>
  <c r="M96" i="11"/>
  <c r="C100" i="14"/>
  <c r="AA96" i="11"/>
  <c r="Y100" i="14"/>
  <c r="Z96" i="11"/>
  <c r="E100" i="14"/>
  <c r="Q101" i="14"/>
  <c r="V96" i="11"/>
  <c r="AB100" i="14"/>
  <c r="R96" i="11"/>
  <c r="Y96" i="11"/>
  <c r="D100" i="14"/>
  <c r="X96" i="11"/>
  <c r="AF100" i="14"/>
  <c r="AA100" i="14"/>
  <c r="AC100" i="14"/>
  <c r="L96" i="11"/>
  <c r="W96" i="11"/>
  <c r="AE96" i="11"/>
  <c r="B96" i="11"/>
  <c r="Q96" i="11"/>
  <c r="H100" i="14"/>
  <c r="U100" i="14"/>
  <c r="O96" i="11"/>
  <c r="F100" i="14"/>
  <c r="AG100" i="14"/>
  <c r="AJ100" i="14"/>
  <c r="S100" i="14"/>
  <c r="T96" i="11"/>
  <c r="I96" i="11"/>
  <c r="J96" i="11"/>
  <c r="AC96" i="11"/>
  <c r="G96" i="11"/>
  <c r="I100" i="14"/>
  <c r="H96" i="11"/>
  <c r="P96" i="11"/>
  <c r="AB96" i="11"/>
  <c r="E96" i="11"/>
  <c r="P100" i="14"/>
  <c r="G100" i="14"/>
  <c r="R100" i="14"/>
  <c r="K96" i="11"/>
  <c r="V100" i="14"/>
  <c r="F96" i="11"/>
  <c r="AI96" i="11"/>
  <c r="AD100" i="14"/>
  <c r="D101" i="14"/>
  <c r="AH100" i="14" l="1"/>
  <c r="A102" i="14"/>
  <c r="AH96" i="11"/>
  <c r="A98" i="11"/>
  <c r="C101" i="14"/>
  <c r="U97" i="11"/>
  <c r="S97" i="11"/>
  <c r="P101" i="14"/>
  <c r="O97" i="11"/>
  <c r="C98" i="11"/>
  <c r="AF97" i="11"/>
  <c r="Z97" i="11"/>
  <c r="G97" i="11"/>
  <c r="AA97" i="11"/>
  <c r="I101" i="14"/>
  <c r="S101" i="14"/>
  <c r="AE101" i="14"/>
  <c r="D97" i="11"/>
  <c r="E101" i="14"/>
  <c r="AE97" i="11"/>
  <c r="Q102" i="14"/>
  <c r="AB101" i="14"/>
  <c r="AD97" i="11"/>
  <c r="AG97" i="11"/>
  <c r="J97" i="11"/>
  <c r="X97" i="11"/>
  <c r="L97" i="11"/>
  <c r="I97" i="11"/>
  <c r="AD101" i="14"/>
  <c r="H101" i="14"/>
  <c r="AI97" i="11"/>
  <c r="W101" i="14"/>
  <c r="AG101" i="14"/>
  <c r="F101" i="14"/>
  <c r="T97" i="11"/>
  <c r="N97" i="11"/>
  <c r="Q97" i="11"/>
  <c r="N101" i="14"/>
  <c r="AJ97" i="11"/>
  <c r="Y101" i="14"/>
  <c r="G101" i="14"/>
  <c r="R97" i="11"/>
  <c r="Z101" i="14"/>
  <c r="M101" i="14"/>
  <c r="T101" i="14"/>
  <c r="X101" i="14"/>
  <c r="V97" i="11"/>
  <c r="C102" i="14"/>
  <c r="Y97" i="11"/>
  <c r="AC97" i="11"/>
  <c r="F97" i="11"/>
  <c r="AI101" i="14"/>
  <c r="H97" i="11"/>
  <c r="W97" i="11"/>
  <c r="O101" i="14"/>
  <c r="B100" i="14"/>
  <c r="L101" i="14"/>
  <c r="M97" i="11"/>
  <c r="K101" i="14"/>
  <c r="R101" i="14"/>
  <c r="B97" i="11"/>
  <c r="AB97" i="11"/>
  <c r="J101" i="14"/>
  <c r="E97" i="11"/>
  <c r="AC101" i="14"/>
  <c r="AF101" i="14"/>
  <c r="K97" i="11"/>
  <c r="V101" i="14"/>
  <c r="AJ101" i="14"/>
  <c r="AA101" i="14"/>
  <c r="U101" i="14"/>
  <c r="P97" i="11"/>
  <c r="AH101" i="14" l="1"/>
  <c r="A103" i="14"/>
  <c r="AH97" i="11"/>
  <c r="A99" i="11"/>
  <c r="Z102" i="14"/>
  <c r="AG102" i="14"/>
  <c r="AI102" i="14"/>
  <c r="Q98" i="11"/>
  <c r="J98" i="11"/>
  <c r="M102" i="14"/>
  <c r="AF102" i="14"/>
  <c r="C99" i="11"/>
  <c r="Z98" i="11"/>
  <c r="AF98" i="11"/>
  <c r="H102" i="14"/>
  <c r="S98" i="11"/>
  <c r="B98" i="11"/>
  <c r="D98" i="11"/>
  <c r="G98" i="11"/>
  <c r="F98" i="11"/>
  <c r="Y102" i="14"/>
  <c r="W102" i="14"/>
  <c r="N98" i="11"/>
  <c r="E102" i="14"/>
  <c r="AI98" i="11"/>
  <c r="T98" i="11"/>
  <c r="E98" i="11"/>
  <c r="O102" i="14"/>
  <c r="R98" i="11"/>
  <c r="O98" i="11"/>
  <c r="D102" i="14"/>
  <c r="AD102" i="14"/>
  <c r="K102" i="14"/>
  <c r="U98" i="11"/>
  <c r="AD98" i="11"/>
  <c r="M98" i="11"/>
  <c r="V98" i="11"/>
  <c r="AE102" i="14"/>
  <c r="X98" i="11"/>
  <c r="L98" i="11"/>
  <c r="H98" i="11"/>
  <c r="I98" i="11"/>
  <c r="I102" i="14"/>
  <c r="X102" i="14"/>
  <c r="B101" i="14"/>
  <c r="AG98" i="11"/>
  <c r="L102" i="14"/>
  <c r="R102" i="14"/>
  <c r="S102" i="14"/>
  <c r="K98" i="11"/>
  <c r="G102" i="14"/>
  <c r="P102" i="14"/>
  <c r="AA102" i="14"/>
  <c r="Y98" i="11"/>
  <c r="F102" i="14"/>
  <c r="W98" i="11"/>
  <c r="U102" i="14"/>
  <c r="N102" i="14"/>
  <c r="AE98" i="11"/>
  <c r="AC98" i="11"/>
  <c r="AJ102" i="14"/>
  <c r="P98" i="11"/>
  <c r="AA98" i="11"/>
  <c r="AB98" i="11"/>
  <c r="AB102" i="14"/>
  <c r="AJ98" i="11"/>
  <c r="V102" i="14"/>
  <c r="J102" i="14"/>
  <c r="T102" i="14"/>
  <c r="AC102" i="14"/>
  <c r="C103" i="14"/>
  <c r="AH102" i="14" l="1"/>
  <c r="AH98" i="11"/>
  <c r="A100" i="11"/>
  <c r="O99" i="11"/>
  <c r="W103" i="14"/>
  <c r="O103" i="14"/>
  <c r="H99" i="11"/>
  <c r="E99" i="11"/>
  <c r="F103" i="14"/>
  <c r="U99" i="11"/>
  <c r="AB103" i="14"/>
  <c r="B102" i="14"/>
  <c r="V99" i="11"/>
  <c r="M103" i="14"/>
  <c r="AB99" i="11"/>
  <c r="AE103" i="14"/>
  <c r="H103" i="14"/>
  <c r="AE99" i="11"/>
  <c r="G103" i="14"/>
  <c r="AF99" i="11"/>
  <c r="AC99" i="11"/>
  <c r="B99" i="11"/>
  <c r="S103" i="14"/>
  <c r="Q99" i="11"/>
  <c r="R103" i="14"/>
  <c r="AG99" i="11"/>
  <c r="M99" i="11"/>
  <c r="K99" i="11"/>
  <c r="AF103" i="14"/>
  <c r="G99" i="11"/>
  <c r="Z103" i="14"/>
  <c r="L103" i="14"/>
  <c r="X99" i="11"/>
  <c r="AG103" i="14"/>
  <c r="AJ103" i="14"/>
  <c r="AD103" i="14"/>
  <c r="Y103" i="14"/>
  <c r="T99" i="11"/>
  <c r="L99" i="11"/>
  <c r="Y99" i="11"/>
  <c r="K103" i="14"/>
  <c r="AJ99" i="11"/>
  <c r="AD99" i="11"/>
  <c r="I103" i="14"/>
  <c r="E103" i="14"/>
  <c r="V103" i="14"/>
  <c r="S99" i="11"/>
  <c r="AI99" i="11"/>
  <c r="P99" i="11"/>
  <c r="B103" i="14"/>
  <c r="AA99" i="11"/>
  <c r="D103" i="14"/>
  <c r="I99" i="11"/>
  <c r="W99" i="11"/>
  <c r="F99" i="11"/>
  <c r="R99" i="11"/>
  <c r="T103" i="14"/>
  <c r="J103" i="14"/>
  <c r="U103" i="14"/>
  <c r="X103" i="14"/>
  <c r="D99" i="11"/>
  <c r="N103" i="14"/>
  <c r="N99" i="11"/>
  <c r="P103" i="14"/>
  <c r="Q103" i="14"/>
  <c r="AI103" i="14"/>
  <c r="C100" i="11"/>
  <c r="Z99" i="11"/>
  <c r="AA103" i="14"/>
  <c r="J99" i="11"/>
  <c r="AC103" i="14"/>
  <c r="AH103" i="14" l="1"/>
  <c r="AH99" i="11"/>
  <c r="A101" i="11"/>
  <c r="H100" i="11"/>
  <c r="F100" i="11"/>
  <c r="W100" i="11"/>
  <c r="AB100" i="11"/>
  <c r="V100" i="11"/>
  <c r="M100" i="11"/>
  <c r="AC100" i="11"/>
  <c r="T100" i="11"/>
  <c r="N100" i="11"/>
  <c r="AD100" i="11"/>
  <c r="J100" i="11"/>
  <c r="P100" i="11"/>
  <c r="X100" i="11"/>
  <c r="Z100" i="11"/>
  <c r="U100" i="11"/>
  <c r="AI100" i="11"/>
  <c r="B100" i="11"/>
  <c r="E100" i="11"/>
  <c r="AE100" i="11"/>
  <c r="S100" i="11"/>
  <c r="K100" i="11"/>
  <c r="I100" i="11"/>
  <c r="R100" i="11"/>
  <c r="C101" i="11"/>
  <c r="D100" i="11"/>
  <c r="AG100" i="11"/>
  <c r="AA100" i="11"/>
  <c r="AJ100" i="11"/>
  <c r="G100" i="11"/>
  <c r="Q100" i="11"/>
  <c r="AF100" i="11"/>
  <c r="O100" i="11"/>
  <c r="Y100" i="11"/>
  <c r="L100" i="11"/>
  <c r="AH100" i="11" l="1"/>
  <c r="A102" i="11"/>
  <c r="B101" i="11"/>
  <c r="J101" i="11"/>
  <c r="V101" i="11"/>
  <c r="AI101" i="11"/>
  <c r="AD101" i="11"/>
  <c r="O101" i="11"/>
  <c r="U101" i="11"/>
  <c r="K101" i="11"/>
  <c r="L101" i="11"/>
  <c r="I101" i="11"/>
  <c r="S101" i="11"/>
  <c r="T101" i="11"/>
  <c r="E101" i="11"/>
  <c r="AE101" i="11"/>
  <c r="AC101" i="11"/>
  <c r="W101" i="11"/>
  <c r="P101" i="11"/>
  <c r="R101" i="11"/>
  <c r="Y101" i="11"/>
  <c r="Q101" i="11"/>
  <c r="X101" i="11"/>
  <c r="H101" i="11"/>
  <c r="AA101" i="11"/>
  <c r="AG101" i="11"/>
  <c r="G101" i="11"/>
  <c r="AF101" i="11"/>
  <c r="N101" i="11"/>
  <c r="M101" i="11"/>
  <c r="F101" i="11"/>
  <c r="AJ101" i="11"/>
  <c r="D101" i="11"/>
  <c r="AB101" i="11"/>
  <c r="Z101" i="11"/>
  <c r="C102" i="11"/>
  <c r="AH101" i="11" l="1"/>
  <c r="A103" i="11"/>
  <c r="B102" i="11"/>
  <c r="R102" i="11"/>
  <c r="AA102" i="11"/>
  <c r="O102" i="11"/>
  <c r="D102" i="11"/>
  <c r="H102" i="11"/>
  <c r="I102" i="11"/>
  <c r="AB102" i="11"/>
  <c r="Z102" i="11"/>
  <c r="X102" i="11"/>
  <c r="T102" i="11"/>
  <c r="M102" i="11"/>
  <c r="K102" i="11"/>
  <c r="F102" i="11"/>
  <c r="AE102" i="11"/>
  <c r="N102" i="11"/>
  <c r="Y102" i="11"/>
  <c r="L102" i="11"/>
  <c r="Q102" i="11"/>
  <c r="AF102" i="11"/>
  <c r="AJ102" i="11"/>
  <c r="AI102" i="11"/>
  <c r="V102" i="11"/>
  <c r="P102" i="11"/>
  <c r="U102" i="11"/>
  <c r="G102" i="11"/>
  <c r="J102" i="11"/>
  <c r="AC102" i="11"/>
  <c r="W102" i="11"/>
  <c r="S102" i="11"/>
  <c r="AD102" i="11"/>
  <c r="E102" i="11"/>
  <c r="AG102" i="11"/>
  <c r="C103" i="11"/>
  <c r="AH102" i="11" l="1"/>
  <c r="B103" i="11"/>
  <c r="F103" i="11"/>
  <c r="AF103" i="11"/>
  <c r="M103" i="11"/>
  <c r="T103" i="11"/>
  <c r="S103" i="11"/>
  <c r="W103" i="11"/>
  <c r="D103" i="11"/>
  <c r="AI103" i="11"/>
  <c r="N103" i="11"/>
  <c r="K103" i="11"/>
  <c r="X103" i="11"/>
  <c r="J103" i="11"/>
  <c r="L103" i="11"/>
  <c r="AJ103" i="11"/>
  <c r="AE103" i="11"/>
  <c r="U103" i="11"/>
  <c r="O103" i="11"/>
  <c r="AD103" i="11"/>
  <c r="V103" i="11"/>
  <c r="H103" i="11"/>
  <c r="Y103" i="11"/>
  <c r="I103" i="11"/>
  <c r="R103" i="11"/>
  <c r="E103" i="11"/>
  <c r="G103" i="11"/>
  <c r="AA103" i="11"/>
  <c r="AB103" i="11"/>
  <c r="P103" i="11"/>
  <c r="Q103" i="11"/>
  <c r="Z103" i="11"/>
  <c r="AG103" i="11"/>
  <c r="AC103" i="11"/>
  <c r="AH103" i="1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<sst xmlns="http://schemas.openxmlformats.org/spreadsheetml/2006/main" count="1671" uniqueCount="430">
  <si>
    <t>Tungmetaller (mg/kg)</t>
  </si>
  <si>
    <t>Prøvepunkt</t>
  </si>
  <si>
    <t>Dybde (m)</t>
  </si>
  <si>
    <t>Beskrivelse</t>
  </si>
  <si>
    <t>Dato prøvetaking</t>
  </si>
  <si>
    <t>As</t>
  </si>
  <si>
    <t>Cd</t>
  </si>
  <si>
    <t>Cr</t>
  </si>
  <si>
    <t>Cu</t>
  </si>
  <si>
    <t>Hg</t>
  </si>
  <si>
    <t>Ni</t>
  </si>
  <si>
    <t>Pb</t>
  </si>
  <si>
    <t>Zn</t>
  </si>
  <si>
    <t>TOC</t>
  </si>
  <si>
    <t>µg/kg TS</t>
  </si>
  <si>
    <t>Benso(a)pyren^</t>
  </si>
  <si>
    <t>Sum PAH-16</t>
  </si>
  <si>
    <t>Sum PCB-7</t>
  </si>
  <si>
    <t>As (Arsen)</t>
  </si>
  <si>
    <t>mg/kg TS</t>
  </si>
  <si>
    <t>Cd (Kadmium)</t>
  </si>
  <si>
    <t>Cr (Krom)</t>
  </si>
  <si>
    <t>Cu (Kopper)</t>
  </si>
  <si>
    <t>Hg (Kvikksølv)</t>
  </si>
  <si>
    <t>Ni (Nikkel)</t>
  </si>
  <si>
    <t>Pb (Bly)</t>
  </si>
  <si>
    <t>Zn (Sink)</t>
  </si>
  <si>
    <t>Alifater &gt;C12-C16</t>
  </si>
  <si>
    <t>Alifater &gt;C16-C35</t>
  </si>
  <si>
    <t>Length of Column A</t>
  </si>
  <si>
    <t>Includes tail text</t>
  </si>
  <si>
    <t>Includes top text</t>
  </si>
  <si>
    <t>sample count</t>
  </si>
  <si>
    <t>SampleName row num</t>
  </si>
  <si>
    <t>Sum alifater &gt;C12-C35</t>
  </si>
  <si>
    <t>SAMPLE column?</t>
  </si>
  <si>
    <t>Length of sample row</t>
  </si>
  <si>
    <t>Num of samples</t>
  </si>
  <si>
    <t>NAME</t>
  </si>
  <si>
    <t>Unit if SAMPLES</t>
  </si>
  <si>
    <t>Arsen (As)</t>
  </si>
  <si>
    <t>Bly (Pb)</t>
  </si>
  <si>
    <t>Kadmium (Cd)</t>
  </si>
  <si>
    <t>Kobber (Cu)</t>
  </si>
  <si>
    <t>Krom (Cr)</t>
  </si>
  <si>
    <t>Kvikksølv (Hg)</t>
  </si>
  <si>
    <t>Nikkel (Ni)</t>
  </si>
  <si>
    <t>Sink (Zn)</t>
  </si>
  <si>
    <t>Benzo[a]pyren</t>
  </si>
  <si>
    <t>Sum PAH</t>
  </si>
  <si>
    <t>Sum 7 PCB</t>
  </si>
  <si>
    <t>Totalt organisk karbon kalkulert</t>
  </si>
  <si>
    <t>Prøvereferanse</t>
  </si>
  <si>
    <t>µg/kg tv</t>
  </si>
  <si>
    <t>DETECTION LIMIT mg/kg</t>
  </si>
  <si>
    <t>Sum alifater kalkulert</t>
  </si>
  <si>
    <t>Sum alifater present</t>
  </si>
  <si>
    <t>C12-C16</t>
  </si>
  <si>
    <t>C16-C35</t>
  </si>
  <si>
    <t>Use sum alifater kalkulert</t>
  </si>
  <si>
    <t>Analysetype</t>
  </si>
  <si>
    <t>Top 2 is blank</t>
  </si>
  <si>
    <t>3 top rows in top 3 rows</t>
  </si>
  <si>
    <t>Element</t>
  </si>
  <si>
    <t>Unit -&gt;</t>
  </si>
  <si>
    <t>Multiple Sum alifater</t>
  </si>
  <si>
    <t>Column sum1</t>
  </si>
  <si>
    <t>Column sum2</t>
  </si>
  <si>
    <t>Sum alifater</t>
  </si>
  <si>
    <t>row-&gt;</t>
  </si>
  <si>
    <t>column:</t>
  </si>
  <si>
    <t>Analyse</t>
  </si>
  <si>
    <t>Naftalen</t>
  </si>
  <si>
    <t>Acenaftylen</t>
  </si>
  <si>
    <t>Acenaften</t>
  </si>
  <si>
    <t>Fluoren</t>
  </si>
  <si>
    <t>Fenantren</t>
  </si>
  <si>
    <t>Fluoranten</t>
  </si>
  <si>
    <t>Pyren</t>
  </si>
  <si>
    <t>Benso(a)antracen^</t>
  </si>
  <si>
    <t>Krysen^</t>
  </si>
  <si>
    <t>Benso(k)fluoranten^</t>
  </si>
  <si>
    <t>Dibenso(ah)antracen^</t>
  </si>
  <si>
    <t>Benso(ghi)perylen</t>
  </si>
  <si>
    <t>Indeno(123cd)pyren^</t>
  </si>
  <si>
    <t>Benzo[a]antracen</t>
  </si>
  <si>
    <t>Krysen/Trifenylen</t>
  </si>
  <si>
    <t>Indeno[1,2,3-cd]pyren</t>
  </si>
  <si>
    <t>Dibenzo[a,h]antracen</t>
  </si>
  <si>
    <t>Benzo[ghi]perylen</t>
  </si>
  <si>
    <t>Benzo(b,k)fluoranten</t>
  </si>
  <si>
    <t>Antracen</t>
  </si>
  <si>
    <t>10</t>
  </si>
  <si>
    <t>Multiple Sum PAH</t>
  </si>
  <si>
    <t>Sum PCB</t>
  </si>
  <si>
    <t>Multiple Sum PCB</t>
  </si>
  <si>
    <t>Sum PCB7 (µg/kg)</t>
  </si>
  <si>
    <t>Sum PAH16</t>
  </si>
  <si>
    <t>Fluroanten</t>
  </si>
  <si>
    <t>Benzo(a) antracen</t>
  </si>
  <si>
    <t>Krysen</t>
  </si>
  <si>
    <t>Benzo(b) fluoranten</t>
  </si>
  <si>
    <t>Benzo(k) fluoranten</t>
  </si>
  <si>
    <t>Benzo(a) pyren</t>
  </si>
  <si>
    <t>Dibenso(ah) antracen</t>
  </si>
  <si>
    <t>Benzo(g,h,i) perylen</t>
  </si>
  <si>
    <t>Indeno(1,2,3-cd) pyren</t>
  </si>
  <si>
    <t>Tilstandsklasse I</t>
  </si>
  <si>
    <t>&lt;15</t>
  </si>
  <si>
    <t>&lt;0,2</t>
  </si>
  <si>
    <t>&lt;60</t>
  </si>
  <si>
    <t>&lt;20</t>
  </si>
  <si>
    <t>&lt;0,05</t>
  </si>
  <si>
    <t>&lt;30</t>
  </si>
  <si>
    <t>&lt;25</t>
  </si>
  <si>
    <t>&lt;90</t>
  </si>
  <si>
    <t>&lt;1</t>
  </si>
  <si>
    <t>-</t>
  </si>
  <si>
    <t>&lt;300</t>
  </si>
  <si>
    <t>&lt;2</t>
  </si>
  <si>
    <t>&lt;1,6</t>
  </si>
  <si>
    <t>&lt;2,4</t>
  </si>
  <si>
    <t>&lt;6,8</t>
  </si>
  <si>
    <t>&lt;1,2</t>
  </si>
  <si>
    <t>&lt;8</t>
  </si>
  <si>
    <t>&lt;5,2</t>
  </si>
  <si>
    <t>&lt;3,6</t>
  </si>
  <si>
    <t>&lt;4,4</t>
  </si>
  <si>
    <t>&lt;6</t>
  </si>
  <si>
    <t>&lt;12</t>
  </si>
  <si>
    <t>&lt;18</t>
  </si>
  <si>
    <t>Tilstandsklasse II</t>
  </si>
  <si>
    <t>Tilstandsklasse III</t>
  </si>
  <si>
    <t>Tilstandsklasse IV</t>
  </si>
  <si>
    <t>Tilstandsklasse V</t>
  </si>
  <si>
    <t>&gt;580</t>
  </si>
  <si>
    <t>&gt;157</t>
  </si>
  <si>
    <t>&gt;147</t>
  </si>
  <si>
    <t>&gt;1,45</t>
  </si>
  <si>
    <t>&gt;533</t>
  </si>
  <si>
    <t>&gt;6690</t>
  </si>
  <si>
    <t>&gt;100</t>
  </si>
  <si>
    <t>&gt;20000</t>
  </si>
  <si>
    <t>&gt;8769</t>
  </si>
  <si>
    <t>&gt;8500</t>
  </si>
  <si>
    <t>&gt;19500</t>
  </si>
  <si>
    <t>&gt;34700</t>
  </si>
  <si>
    <t>&gt;25000</t>
  </si>
  <si>
    <t>&gt;295</t>
  </si>
  <si>
    <t>&gt;2000</t>
  </si>
  <si>
    <t>&gt;8400</t>
  </si>
  <si>
    <t>&gt;50100</t>
  </si>
  <si>
    <t>&gt;2800</t>
  </si>
  <si>
    <t>&gt;10600</t>
  </si>
  <si>
    <t>&gt;7400</t>
  </si>
  <si>
    <t>&gt;13100</t>
  </si>
  <si>
    <t>&gt;2730</t>
  </si>
  <si>
    <t>&gt;1400</t>
  </si>
  <si>
    <t>&gt;2300</t>
  </si>
  <si>
    <t>Dybde</t>
  </si>
  <si>
    <t>TBT (forvaltnings messig, µg/kg)</t>
  </si>
  <si>
    <t>PAH-forbindelser (µg/kg)</t>
  </si>
  <si>
    <t>Acen aftylen</t>
  </si>
  <si>
    <t>Acen aften</t>
  </si>
  <si>
    <t>Benso(b+j)fluoranten^</t>
  </si>
  <si>
    <t>Tributyltinnkation</t>
  </si>
  <si>
    <t xml:space="preserve">Grabb 2  </t>
  </si>
  <si>
    <t>0-10</t>
  </si>
  <si>
    <t xml:space="preserve">Grabb 3  </t>
  </si>
  <si>
    <t xml:space="preserve">Grabb 4  </t>
  </si>
  <si>
    <t xml:space="preserve">Grabb 5  </t>
  </si>
  <si>
    <t>0-5</t>
  </si>
  <si>
    <t>2-10</t>
  </si>
  <si>
    <t>10-15</t>
  </si>
  <si>
    <t xml:space="preserve">Grabb 6  </t>
  </si>
  <si>
    <t xml:space="preserve">Grabb 7  </t>
  </si>
  <si>
    <t>0-4</t>
  </si>
  <si>
    <t xml:space="preserve">Grabb 8  </t>
  </si>
  <si>
    <t xml:space="preserve">Grabb 9  </t>
  </si>
  <si>
    <t xml:space="preserve">Grabb 10  </t>
  </si>
  <si>
    <t xml:space="preserve">Grabb 11  </t>
  </si>
  <si>
    <t xml:space="preserve">Grabb 12  </t>
  </si>
  <si>
    <t xml:space="preserve">Grabb 13  </t>
  </si>
  <si>
    <t>0-7</t>
  </si>
  <si>
    <t xml:space="preserve">Grabb 14  </t>
  </si>
  <si>
    <t>5-10</t>
  </si>
  <si>
    <t xml:space="preserve">Grabb 15  </t>
  </si>
  <si>
    <t xml:space="preserve">Grabb 16  </t>
  </si>
  <si>
    <t xml:space="preserve">Grabb 17  </t>
  </si>
  <si>
    <t>Grabb 1</t>
  </si>
  <si>
    <t>7.5</t>
  </si>
  <si>
    <t>5 cm</t>
  </si>
  <si>
    <t>Grus og sand, planterester, sulfidlukt</t>
  </si>
  <si>
    <t>Grabb 2</t>
  </si>
  <si>
    <t>8.8</t>
  </si>
  <si>
    <t>Grå sand, svak sulfidlukt</t>
  </si>
  <si>
    <t>Grabb 3</t>
  </si>
  <si>
    <t>10.9</t>
  </si>
  <si>
    <t>15 cm</t>
  </si>
  <si>
    <t>mørk grå bløt siltig sand, ingen skjell, sulfidlukt</t>
  </si>
  <si>
    <t>Grabb 4</t>
  </si>
  <si>
    <t>11.7</t>
  </si>
  <si>
    <t>Grå siltig sand, ingen skjell, ingen lukt, vanlig slangestjerne</t>
  </si>
  <si>
    <t>Grabb 5</t>
  </si>
  <si>
    <t>12.7</t>
  </si>
  <si>
    <t>10 cm</t>
  </si>
  <si>
    <t>0-5 Olivingrønn overflate, ingen skjell, svak sulfidlukt
5-10 mørk grå fin sand
10-15 mørk grå fin sand</t>
  </si>
  <si>
    <t>Grabb 6</t>
  </si>
  <si>
    <t>11.2</t>
  </si>
  <si>
    <t>Mørk grå bløt siltig sand, sulfidlukt</t>
  </si>
  <si>
    <t>Grabb 7</t>
  </si>
  <si>
    <t>4 cm</t>
  </si>
  <si>
    <t>Lys grå sand, ingen lukt</t>
  </si>
  <si>
    <t>Grabb 8</t>
  </si>
  <si>
    <t>12.2</t>
  </si>
  <si>
    <t>Grå sand, noe skjell</t>
  </si>
  <si>
    <t>Grabb 9</t>
  </si>
  <si>
    <t>12.9</t>
  </si>
  <si>
    <t>Svart sand, lys overflate, sulfidlukt</t>
  </si>
  <si>
    <t>Grabb 10</t>
  </si>
  <si>
    <t>12.8</t>
  </si>
  <si>
    <t>Svart sand, noe skjell, ingen lukt, skrapjern</t>
  </si>
  <si>
    <t>Grabb 11</t>
  </si>
  <si>
    <t>12.5</t>
  </si>
  <si>
    <t>Grå sand</t>
  </si>
  <si>
    <t>Grabb 12</t>
  </si>
  <si>
    <t>13.6</t>
  </si>
  <si>
    <t>Grå sand, noe skjell, ingen lukt</t>
  </si>
  <si>
    <t>Grabb 13</t>
  </si>
  <si>
    <t>9.8</t>
  </si>
  <si>
    <t>7 cm</t>
  </si>
  <si>
    <t>Lys sand i topp, mørk under. noe skjell, svak sulfidlukt, planterester, børstemark, tjæremark</t>
  </si>
  <si>
    <t>Grabb 14</t>
  </si>
  <si>
    <t>0-5 lys grå sand, noe skjell, ingen lukt
5-10 svart sand, ingne lukt, ingen skjell</t>
  </si>
  <si>
    <t>Grabb 15</t>
  </si>
  <si>
    <t>11.5</t>
  </si>
  <si>
    <t>0-5 lys grå sand, ingen skjell
5-10 grå sand, svak sulfidlukt</t>
  </si>
  <si>
    <t>Grabb 16</t>
  </si>
  <si>
    <t>10.5</t>
  </si>
  <si>
    <t>Grabb 17</t>
  </si>
  <si>
    <t>11.1</t>
  </si>
  <si>
    <t>grå sand, noe skjell, ingen lukt</t>
  </si>
  <si>
    <t>Blåskjell 1</t>
  </si>
  <si>
    <t>Blåskjell 2</t>
  </si>
  <si>
    <t>Blåskjell ref 1</t>
  </si>
  <si>
    <t>Bakgrunnsnivå</t>
  </si>
  <si>
    <t>Ingen toksiske effekter</t>
  </si>
  <si>
    <t>Kroniske effekter ved langtidseksponering</t>
  </si>
  <si>
    <t>Akutt toksiske effekter ved korttidseksponering</t>
  </si>
  <si>
    <t>Omfattende akutt-toksiske effekter</t>
  </si>
  <si>
    <t>&lt;100</t>
  </si>
  <si>
    <t>Tributyl</t>
  </si>
  <si>
    <t>Benzo[b]fluoranten</t>
  </si>
  <si>
    <t>Benzo[k]fluoranten</t>
  </si>
  <si>
    <t>&lt;71</t>
  </si>
  <si>
    <t>&lt;580</t>
  </si>
  <si>
    <t>&lt;2,5</t>
  </si>
  <si>
    <t>&lt;16</t>
  </si>
  <si>
    <t>&lt;157</t>
  </si>
  <si>
    <t>&lt;620</t>
  </si>
  <si>
    <t>&lt;6000</t>
  </si>
  <si>
    <t>&lt;15500</t>
  </si>
  <si>
    <t>&lt;84</t>
  </si>
  <si>
    <t>&lt;147</t>
  </si>
  <si>
    <t>&lt;0,52</t>
  </si>
  <si>
    <t>&lt;0,75</t>
  </si>
  <si>
    <t>&lt;1,45</t>
  </si>
  <si>
    <t>&lt;42</t>
  </si>
  <si>
    <t>&lt;271</t>
  </si>
  <si>
    <t>&lt;533</t>
  </si>
  <si>
    <t>&lt;150</t>
  </si>
  <si>
    <t>&lt;1480</t>
  </si>
  <si>
    <t>&lt;2000</t>
  </si>
  <si>
    <t>&lt;139</t>
  </si>
  <si>
    <t>&lt;750</t>
  </si>
  <si>
    <t>&lt;6690</t>
  </si>
  <si>
    <t>&lt;5</t>
  </si>
  <si>
    <t>&lt;4,1</t>
  </si>
  <si>
    <t>&lt;43</t>
  </si>
  <si>
    <t>&lt;430</t>
  </si>
  <si>
    <t>&gt;430</t>
  </si>
  <si>
    <t>&lt;20000</t>
  </si>
  <si>
    <t>&lt;27</t>
  </si>
  <si>
    <t>&lt;1754</t>
  </si>
  <si>
    <t>&lt;8769</t>
  </si>
  <si>
    <t>&lt;33</t>
  </si>
  <si>
    <t>&lt;85</t>
  </si>
  <si>
    <t>&lt;8500</t>
  </si>
  <si>
    <t>&lt;96</t>
  </si>
  <si>
    <t>&lt;195</t>
  </si>
  <si>
    <t>&lt;19500</t>
  </si>
  <si>
    <t>&lt;694</t>
  </si>
  <si>
    <t>&lt;34700</t>
  </si>
  <si>
    <t>&lt;780</t>
  </si>
  <si>
    <t>&lt;2500</t>
  </si>
  <si>
    <t>&lt;25000</t>
  </si>
  <si>
    <t>&lt;4,8</t>
  </si>
  <si>
    <t>&lt;295</t>
  </si>
  <si>
    <t>&lt;400</t>
  </si>
  <si>
    <t>&lt;840</t>
  </si>
  <si>
    <t>&lt;8400</t>
  </si>
  <si>
    <t>&lt;501</t>
  </si>
  <si>
    <t>&lt;50100</t>
  </si>
  <si>
    <t>&lt;280</t>
  </si>
  <si>
    <t>&lt;2800</t>
  </si>
  <si>
    <t>&lt;140</t>
  </si>
  <si>
    <t>&lt;10600</t>
  </si>
  <si>
    <t>&lt;135</t>
  </si>
  <si>
    <t>&lt;7400</t>
  </si>
  <si>
    <t>&lt;183</t>
  </si>
  <si>
    <t>&lt;230</t>
  </si>
  <si>
    <t>&lt;13100</t>
  </si>
  <si>
    <t>&lt;273</t>
  </si>
  <si>
    <t>&lt;2730</t>
  </si>
  <si>
    <t>&lt;1400</t>
  </si>
  <si>
    <t>&lt;63</t>
  </si>
  <si>
    <t>&lt;2300</t>
  </si>
  <si>
    <t>Tilstandsklasser basert på M608 (rev. 2020) og 02:2018</t>
  </si>
  <si>
    <t>mg/kg tv</t>
  </si>
  <si>
    <t>mg/kg</t>
  </si>
  <si>
    <t>µg/kg</t>
  </si>
  <si>
    <t>Tributyltinn</t>
  </si>
  <si>
    <t>Kornstørrelse &lt;2 µm</t>
  </si>
  <si>
    <t>Totalt organisk karbon (TOC)</t>
  </si>
  <si>
    <t>Database of parameter names</t>
  </si>
  <si>
    <t>Totalt organisk karbon</t>
  </si>
  <si>
    <t>Benso(a)antracen</t>
  </si>
  <si>
    <t>&gt;2500</t>
  </si>
  <si>
    <t>*Lysere variant av fargen er brukt der det ikke er påvist konsentrasjoner over deteksjonsgrensen, og deteksjonsgrensen ligger i tilstandsklassen til den aktuelle fargen</t>
  </si>
  <si>
    <t>Over tilstandsklasse V</t>
  </si>
  <si>
    <t>n.d.</t>
  </si>
  <si>
    <t>&lt;66</t>
  </si>
  <si>
    <t>&lt;1,5</t>
  </si>
  <si>
    <t>&lt;210</t>
  </si>
  <si>
    <t>&gt;400</t>
  </si>
  <si>
    <t>&lt;112</t>
  </si>
  <si>
    <t>Tributyltinn (TBT)</t>
  </si>
  <si>
    <t xml:space="preserve">Sum 7 PCB                     </t>
  </si>
  <si>
    <t xml:space="preserve">Acenaftylen                 </t>
  </si>
  <si>
    <t xml:space="preserve">Fluoren                       </t>
  </si>
  <si>
    <t xml:space="preserve">Fenantren                   </t>
  </si>
  <si>
    <t xml:space="preserve">Antracen                     </t>
  </si>
  <si>
    <t xml:space="preserve">Fluoranten                   </t>
  </si>
  <si>
    <t xml:space="preserve">Pyren                         </t>
  </si>
  <si>
    <t xml:space="preserve">Dibenzo[a,h]antracen          </t>
  </si>
  <si>
    <t>Sum PAH(16) EPA</t>
  </si>
  <si>
    <t>Sum PAH(16)</t>
  </si>
  <si>
    <t>Benso(b)fluoranten^</t>
  </si>
  <si>
    <t>Kornstørrelse &lt;63 µm</t>
  </si>
  <si>
    <t>Marker hele ALS arket "ctrl + A" og lim inn i kolonne A</t>
  </si>
  <si>
    <t>&gt;112*</t>
  </si>
  <si>
    <t>*Tilstandsklasse V &gt;=112 mg/kg TS</t>
  </si>
  <si>
    <t>NB: Kun for kystvann</t>
  </si>
  <si>
    <t>TOC (% TS)</t>
  </si>
  <si>
    <t>Kornstørrelse (% TS)</t>
  </si>
  <si>
    <t>&lt;63 µm</t>
  </si>
  <si>
    <t>&lt;2 µm</t>
  </si>
  <si>
    <t>&lt;4</t>
  </si>
  <si>
    <t>&lt;10</t>
  </si>
  <si>
    <t>Dioksiner (µg/kg TEQ)</t>
  </si>
  <si>
    <t>&gt;0,5</t>
  </si>
  <si>
    <t>&lt;0,1</t>
  </si>
  <si>
    <t>&lt;0,5</t>
  </si>
  <si>
    <t>0-0,1</t>
  </si>
  <si>
    <t>0,6-0,8</t>
  </si>
  <si>
    <t>1,6-1,8</t>
  </si>
  <si>
    <t>2,6-2,8</t>
  </si>
  <si>
    <t>0,2-0,3</t>
  </si>
  <si>
    <t>Pentaklorbenzen (µg/kg)</t>
  </si>
  <si>
    <t>Heksaklorbenzen (µg/kg)</t>
  </si>
  <si>
    <t>&gt;4000</t>
  </si>
  <si>
    <t>&gt;610</t>
  </si>
  <si>
    <t>1,2-1,4</t>
  </si>
  <si>
    <t>1,4-1,6</t>
  </si>
  <si>
    <t>1,0-1,2</t>
  </si>
  <si>
    <t xml:space="preserve">10,4-10,8 </t>
  </si>
  <si>
    <t>&lt;1,05</t>
  </si>
  <si>
    <t xml:space="preserve">10,8-11,1 </t>
  </si>
  <si>
    <t>&lt;0,35</t>
  </si>
  <si>
    <t xml:space="preserve">11,3-11,6 </t>
  </si>
  <si>
    <t xml:space="preserve">12,5-12,9 </t>
  </si>
  <si>
    <t xml:space="preserve">7,1-7,4 </t>
  </si>
  <si>
    <t>&lt;74,5</t>
  </si>
  <si>
    <t xml:space="preserve">8,1-8,7 </t>
  </si>
  <si>
    <t xml:space="preserve">9,1-9,8 </t>
  </si>
  <si>
    <t xml:space="preserve">10,1-10,6 </t>
  </si>
  <si>
    <t xml:space="preserve">11,1-11,7 </t>
  </si>
  <si>
    <t xml:space="preserve">12,1-12,8 </t>
  </si>
  <si>
    <t>St.1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</si>
  <si>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</si>
  <si>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</si>
  <si>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</si>
  <si>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</si>
  <si>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</si>
  <si>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</si>
  <si>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</si>
  <si>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</si>
  <si>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</si>
  <si>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St.2</t>
  </si>
  <si>
    <t>St.5</t>
  </si>
  <si>
    <t>St.6</t>
  </si>
  <si>
    <t>St.8</t>
  </si>
  <si>
    <t>St.11</t>
  </si>
  <si>
    <t>St.13</t>
  </si>
  <si>
    <t>St.14</t>
  </si>
  <si>
    <t>St.17</t>
  </si>
  <si>
    <t>St.19</t>
  </si>
  <si>
    <t>St.20</t>
  </si>
  <si>
    <t>St.21</t>
  </si>
  <si>
    <t>St.22</t>
  </si>
  <si>
    <t>St.23</t>
  </si>
  <si>
    <t>St.24</t>
  </si>
  <si>
    <t>St.25</t>
  </si>
  <si>
    <t xml:space="preserve">6,1-6,4 </t>
  </si>
  <si>
    <t xml:space="preserve">8,1-8,8 </t>
  </si>
  <si>
    <t xml:space="preserve">9,1-9,7 </t>
  </si>
  <si>
    <t xml:space="preserve">10,1-10,8 </t>
  </si>
  <si>
    <t xml:space="preserve">8,1-8,4 </t>
  </si>
  <si>
    <t xml:space="preserve">11,1-11,8 </t>
  </si>
  <si>
    <t>12,1-12,4</t>
  </si>
  <si>
    <t xml:space="preserve">10,1-10,5 </t>
  </si>
  <si>
    <t xml:space="preserve">11,1-11,4 </t>
  </si>
  <si>
    <t xml:space="preserve">11,4-11,8 </t>
  </si>
  <si>
    <t xml:space="preserve">12,4-12,7 </t>
  </si>
  <si>
    <t xml:space="preserve">7,5-7,7 </t>
  </si>
  <si>
    <t xml:space="preserve">8,1-8,3 </t>
  </si>
  <si>
    <t xml:space="preserve">8,5-8,7 </t>
  </si>
  <si>
    <t>Kote (m)</t>
  </si>
  <si>
    <t>Sed.- dybde (m)</t>
  </si>
  <si>
    <t>Prøve- punkt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</si>
</sst>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339966"/>
      <name val="Courier New"/>
      <family val="3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E8C6"/>
        <bgColor indexed="64"/>
      </patternFill>
    </fill>
    <fill>
      <patternFill patternType="solid">
        <fgColor rgb="FF8CB6E7"/>
        <bgColor rgb="FF8CB6E7"/>
      </patternFill>
    </fill>
    <fill>
      <patternFill patternType="solid">
        <fgColor rgb="FFC6DBF7"/>
        <bgColor rgb="FFC6DBF7"/>
      </patternFill>
    </fill>
    <fill>
      <patternFill patternType="solid">
        <fgColor rgb="FFEBEBEB"/>
        <bgColor rgb="FFEBEBEB"/>
      </patternFill>
    </fill>
    <fill>
      <patternFill patternType="solid">
        <fgColor rgb="FFE8E8E8"/>
        <bgColor indexed="64"/>
      </patternFill>
    </fill>
    <fill>
      <patternFill patternType="solid">
        <fgColor rgb="FFF8F8C8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7030A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43">
    <xf numFmtId="0" fontId="0" fillId="0" borderId="0"/>
    <xf numFmtId="0" fontId="7" fillId="0" borderId="0" applyBorder="0"/>
    <xf numFmtId="0" fontId="9" fillId="23" borderId="0"/>
    <xf numFmtId="0" fontId="9" fillId="27" borderId="0"/>
    <xf numFmtId="0" fontId="9" fillId="31" borderId="0"/>
    <xf numFmtId="0" fontId="9" fillId="35" borderId="0"/>
    <xf numFmtId="0" fontId="9" fillId="39" borderId="0"/>
    <xf numFmtId="0" fontId="9" fillId="43" borderId="0"/>
    <xf numFmtId="0" fontId="9" fillId="24" borderId="0"/>
    <xf numFmtId="0" fontId="9" fillId="28" borderId="0"/>
    <xf numFmtId="0" fontId="9" fillId="32" borderId="0"/>
    <xf numFmtId="0" fontId="9" fillId="36" borderId="0"/>
    <xf numFmtId="0" fontId="9" fillId="40" borderId="0"/>
    <xf numFmtId="0" fontId="9" fillId="44" borderId="0"/>
    <xf numFmtId="0" fontId="23" fillId="25" borderId="0"/>
    <xf numFmtId="0" fontId="23" fillId="29" borderId="0"/>
    <xf numFmtId="0" fontId="23" fillId="33" borderId="0"/>
    <xf numFmtId="0" fontId="23" fillId="37" borderId="0"/>
    <xf numFmtId="0" fontId="23" fillId="41" borderId="0"/>
    <xf numFmtId="0" fontId="23" fillId="45" borderId="0"/>
    <xf numFmtId="0" fontId="23" fillId="22" borderId="0"/>
    <xf numFmtId="0" fontId="23" fillId="26" borderId="0"/>
    <xf numFmtId="0" fontId="23" fillId="30" borderId="0"/>
    <xf numFmtId="0" fontId="23" fillId="34" borderId="0"/>
    <xf numFmtId="0" fontId="23" fillId="38" borderId="0"/>
    <xf numFmtId="0" fontId="23" fillId="42" borderId="0"/>
    <xf numFmtId="0" fontId="15" fillId="16" borderId="0"/>
    <xf numFmtId="0" fontId="18" fillId="19" borderId="30"/>
    <xf numFmtId="0" fontId="20" fillId="20" borderId="33"/>
    <xf numFmtId="0" fontId="22" fillId="0" borderId="0"/>
    <xf numFmtId="0" fontId="14" fillId="15" borderId="0"/>
    <xf numFmtId="0" fontId="11" fillId="0" borderId="27"/>
    <xf numFmtId="0" fontId="12" fillId="0" borderId="28"/>
    <xf numFmtId="0" fontId="13" fillId="0" borderId="29"/>
    <xf numFmtId="0" fontId="13" fillId="0" borderId="0"/>
    <xf numFmtId="0" fontId="16" fillId="18" borderId="30"/>
    <xf numFmtId="0" fontId="19" fillId="0" borderId="32"/>
    <xf numFmtId="0" fontId="24" fillId="17" borderId="0"/>
    <xf numFmtId="0" fontId="9" fillId="21" borderId="34"/>
    <xf numFmtId="0" fontId="17" fillId="19" borderId="31"/>
    <xf numFmtId="0" fontId="10" fillId="0" borderId="0"/>
    <xf numFmtId="0" fontId="5" fillId="0" borderId="35"/>
    <xf numFmtId="0" fontId="21" fillId="0" borderId="0"/>
  </cellStyleXfs>
  <cellXfs count="99">
    <xf numFmtId="0" fontId="0" fillId="0" borderId="0" xfId="0"/>
    <xf numFmtId="0" fontId="1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4" fillId="0" borderId="0" xfId="0" applyFont="1"/>
    <xf numFmtId="0" fontId="5" fillId="0" borderId="0" xfId="0" applyFont="1"/>
    <xf numFmtId="49" fontId="3" fillId="0" borderId="0" xfId="0" applyNumberFormat="1" applyFont="1" applyAlignment="1">
      <alignment horizontal="right"/>
    </xf>
    <xf numFmtId="0" fontId="3" fillId="0" borderId="0" xfId="0" applyFont="1"/>
    <xf numFmtId="0" fontId="0" fillId="0" borderId="10" xfId="0" applyBorder="1"/>
    <xf numFmtId="0" fontId="3" fillId="0" borderId="14" xfId="0" applyFont="1" applyBorder="1"/>
    <xf numFmtId="0" fontId="3" fillId="0" borderId="13" xfId="0" applyFont="1" applyBorder="1"/>
    <xf numFmtId="0" fontId="0" fillId="0" borderId="12" xfId="0" applyBorder="1"/>
    <xf numFmtId="0" fontId="0" fillId="0" borderId="15" xfId="0" applyBorder="1"/>
    <xf numFmtId="0" fontId="0" fillId="0" borderId="11" xfId="0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0" fillId="9" borderId="18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10" borderId="0" xfId="0" applyFill="1" applyAlignment="1">
      <alignment horizontal="center"/>
    </xf>
    <xf numFmtId="0" fontId="6" fillId="0" borderId="0" xfId="0" applyFont="1" applyAlignment="1">
      <alignment horizontal="left" vertical="center" indent="2"/>
    </xf>
    <xf numFmtId="0" fontId="0" fillId="11" borderId="0" xfId="0" applyFill="1"/>
    <xf numFmtId="0" fontId="3" fillId="0" borderId="0" xfId="0" applyFont="1" applyAlignment="1">
      <alignment horizontal="right"/>
    </xf>
    <xf numFmtId="0" fontId="0" fillId="12" borderId="17" xfId="0" applyFill="1" applyBorder="1"/>
    <xf numFmtId="0" fontId="0" fillId="0" borderId="19" xfId="0" applyBorder="1"/>
    <xf numFmtId="0" fontId="0" fillId="7" borderId="17" xfId="0" applyFill="1" applyBorder="1"/>
    <xf numFmtId="0" fontId="0" fillId="13" borderId="17" xfId="0" applyFill="1" applyBorder="1"/>
    <xf numFmtId="0" fontId="3" fillId="0" borderId="15" xfId="0" applyFont="1" applyBorder="1"/>
    <xf numFmtId="0" fontId="0" fillId="8" borderId="18" xfId="0" applyFill="1" applyBorder="1" applyAlignment="1">
      <alignment horizontal="center" vertical="center"/>
    </xf>
    <xf numFmtId="49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14" fontId="0" fillId="0" borderId="0" xfId="0" applyNumberFormat="1" applyAlignment="1">
      <alignment vertical="center"/>
    </xf>
    <xf numFmtId="14" fontId="0" fillId="0" borderId="14" xfId="0" applyNumberFormat="1" applyBorder="1" applyAlignment="1">
      <alignment vertical="center"/>
    </xf>
    <xf numFmtId="0" fontId="0" fillId="0" borderId="0" xfId="0" applyAlignment="1">
      <alignment vertical="center"/>
    </xf>
    <xf numFmtId="0" fontId="0" fillId="14" borderId="0" xfId="0" applyFill="1"/>
    <xf numFmtId="0" fontId="0" fillId="0" borderId="8" xfId="0" applyBorder="1"/>
    <xf numFmtId="0" fontId="0" fillId="0" borderId="9" xfId="0" applyBorder="1"/>
    <xf numFmtId="0" fontId="0" fillId="0" borderId="4" xfId="0" applyBorder="1"/>
    <xf numFmtId="0" fontId="1" fillId="0" borderId="8" xfId="0" applyFont="1" applyBorder="1"/>
    <xf numFmtId="0" fontId="0" fillId="0" borderId="25" xfId="0" applyBorder="1"/>
    <xf numFmtId="0" fontId="1" fillId="0" borderId="26" xfId="0" applyFont="1" applyBorder="1"/>
    <xf numFmtId="0" fontId="0" fillId="0" borderId="6" xfId="0" applyBorder="1"/>
    <xf numFmtId="0" fontId="0" fillId="0" borderId="1" xfId="0" applyBorder="1" applyAlignment="1">
      <alignment horizontal="center"/>
    </xf>
    <xf numFmtId="0" fontId="27" fillId="46" borderId="5" xfId="0" applyFont="1" applyFill="1" applyBorder="1" applyAlignment="1">
      <alignment horizontal="center"/>
    </xf>
    <xf numFmtId="0" fontId="2" fillId="0" borderId="36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26" fillId="46" borderId="40" xfId="0" applyFont="1" applyFill="1" applyBorder="1" applyAlignment="1">
      <alignment horizontal="center" vertical="center"/>
    </xf>
    <xf numFmtId="0" fontId="2" fillId="6" borderId="42" xfId="0" applyFont="1" applyFill="1" applyBorder="1" applyAlignment="1">
      <alignment horizontal="center" vertical="center"/>
    </xf>
    <xf numFmtId="0" fontId="2" fillId="5" borderId="42" xfId="0" applyFont="1" applyFill="1" applyBorder="1" applyAlignment="1">
      <alignment horizontal="center" vertical="center"/>
    </xf>
    <xf numFmtId="0" fontId="2" fillId="3" borderId="42" xfId="0" applyFont="1" applyFill="1" applyBorder="1" applyAlignment="1">
      <alignment horizontal="center" vertical="center"/>
    </xf>
    <xf numFmtId="0" fontId="2" fillId="4" borderId="42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5" fillId="0" borderId="0" xfId="0" applyFont="1" applyAlignment="1">
      <alignment horizontal="left"/>
    </xf>
    <xf numFmtId="0" fontId="2" fillId="0" borderId="1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8" borderId="18" xfId="0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0" fillId="0" borderId="16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26" fillId="46" borderId="39" xfId="0" applyFont="1" applyFill="1" applyBorder="1" applyAlignment="1">
      <alignment horizontal="center" vertical="center"/>
    </xf>
    <xf numFmtId="0" fontId="26" fillId="46" borderId="40" xfId="0" applyFont="1" applyFill="1" applyBorder="1" applyAlignment="1">
      <alignment horizontal="center" vertical="center"/>
    </xf>
    <xf numFmtId="0" fontId="2" fillId="6" borderId="41" xfId="0" applyFont="1" applyFill="1" applyBorder="1" applyAlignment="1">
      <alignment horizontal="center" vertical="center"/>
    </xf>
    <xf numFmtId="0" fontId="2" fillId="6" borderId="42" xfId="0" applyFont="1" applyFill="1" applyBorder="1" applyAlignment="1">
      <alignment horizontal="center" vertical="center"/>
    </xf>
    <xf numFmtId="0" fontId="2" fillId="5" borderId="41" xfId="0" applyFont="1" applyFill="1" applyBorder="1" applyAlignment="1">
      <alignment horizontal="center" vertical="center"/>
    </xf>
    <xf numFmtId="0" fontId="2" fillId="5" borderId="42" xfId="0" applyFont="1" applyFill="1" applyBorder="1" applyAlignment="1">
      <alignment horizontal="center" vertical="center"/>
    </xf>
    <xf numFmtId="0" fontId="2" fillId="3" borderId="41" xfId="0" applyFont="1" applyFill="1" applyBorder="1" applyAlignment="1">
      <alignment horizontal="center" vertical="center"/>
    </xf>
    <xf numFmtId="0" fontId="2" fillId="3" borderId="42" xfId="0" applyFont="1" applyFill="1" applyBorder="1" applyAlignment="1">
      <alignment horizontal="center" vertical="center"/>
    </xf>
    <xf numFmtId="0" fontId="2" fillId="4" borderId="41" xfId="0" applyFont="1" applyFill="1" applyBorder="1" applyAlignment="1">
      <alignment horizontal="center" vertical="center"/>
    </xf>
    <xf numFmtId="0" fontId="2" fillId="4" borderId="42" xfId="0" applyFont="1" applyFill="1" applyBorder="1" applyAlignment="1">
      <alignment horizontal="center" vertical="center"/>
    </xf>
    <xf numFmtId="14" fontId="0" fillId="0" borderId="25" xfId="0" applyNumberFormat="1" applyBorder="1" applyAlignment="1">
      <alignment horizontal="center" vertical="center"/>
    </xf>
    <xf numFmtId="14" fontId="0" fillId="0" borderId="43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</cellXfs>
  <cellStyles count="43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Calculation 2" xfId="27" xr:uid="{00000000-0005-0000-0000-000019000000}"/>
    <cellStyle name="Check Cell 2" xfId="28" xr:uid="{00000000-0005-0000-0000-00001A000000}"/>
    <cellStyle name="Explanatory Text 2" xfId="29" xr:uid="{00000000-0005-0000-0000-00001B000000}"/>
    <cellStyle name="Good 2" xfId="30" xr:uid="{00000000-0005-0000-0000-00001C000000}"/>
    <cellStyle name="Heading 1 2" xfId="31" xr:uid="{00000000-0005-0000-0000-00001D000000}"/>
    <cellStyle name="Heading 2 2" xfId="32" xr:uid="{00000000-0005-0000-0000-00001E000000}"/>
    <cellStyle name="Heading 3 2" xfId="33" xr:uid="{00000000-0005-0000-0000-00001F000000}"/>
    <cellStyle name="Heading 4 2" xfId="34" xr:uid="{00000000-0005-0000-0000-000020000000}"/>
    <cellStyle name="Input 2" xfId="35" xr:uid="{00000000-0005-0000-0000-000021000000}"/>
    <cellStyle name="Linked Cell 2" xfId="36" xr:uid="{00000000-0005-0000-0000-000022000000}"/>
    <cellStyle name="Neutral 2" xfId="37" xr:uid="{00000000-0005-0000-0000-000023000000}"/>
    <cellStyle name="Normal" xfId="0" builtinId="0"/>
    <cellStyle name="Normal 2" xfId="1" xr:uid="{00000000-0005-0000-0000-000025000000}"/>
    <cellStyle name="Note 2" xfId="38" xr:uid="{00000000-0005-0000-0000-000026000000}"/>
    <cellStyle name="Output 2" xfId="39" xr:uid="{00000000-0005-0000-0000-000027000000}"/>
    <cellStyle name="Title 2" xfId="40" xr:uid="{00000000-0005-0000-0000-000028000000}"/>
    <cellStyle name="Total 2" xfId="41" xr:uid="{00000000-0005-0000-0000-000029000000}"/>
    <cellStyle name="Warning Text 2" xfId="42" xr:uid="{00000000-0005-0000-0000-00002A000000}"/>
  </cellStyles>
  <dxfs count="47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C2E49C"/>
        </patternFill>
      </fill>
    </dxf>
    <dxf>
      <fill>
        <patternFill>
          <bgColor rgb="FFFFFF97"/>
        </patternFill>
      </fill>
    </dxf>
    <dxf>
      <fill>
        <patternFill>
          <bgColor rgb="FFFFD44B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C2E49C"/>
        </patternFill>
      </fill>
    </dxf>
    <dxf>
      <fill>
        <patternFill>
          <bgColor rgb="FFFFFF97"/>
        </patternFill>
      </fill>
    </dxf>
    <dxf>
      <fill>
        <patternFill>
          <bgColor rgb="FFFFD44B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FFD44B"/>
      <color rgb="FFFF8585"/>
      <color rgb="FFFFDD71"/>
      <color rgb="FFFFFF97"/>
      <color rgb="FFC2E49C"/>
      <color rgb="FFE8E8E8"/>
      <color rgb="FFCCE8C6"/>
      <color rgb="FFF8F8C8"/>
      <color rgb="FFF0EFBB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/>
  <dimension ref="A1:AH103"/>
  <sheetViews>
    <sheetView zoomScale="90" zoomScaleNormal="90" workbookViewId="0">
      <selection activeCell="A7" sqref="A7"/>
    </sheetView>
  </sheetViews>
  <sheetFormatPr baseColWidth="10" defaultColWidth="9.140625" defaultRowHeight="12" x14ac:dyDescent="0.2"/>
  <cols>
    <col min="1" max="1" width="18.7109375" style="7" bestFit="1" customWidth="1"/>
    <col min="2" max="5" width="7.42578125" style="7" customWidth="1"/>
    <col min="6" max="254" width="9.140625" style="7"/>
    <col min="255" max="255" width="18.7109375" style="7" bestFit="1" customWidth="1"/>
    <col min="256" max="259" width="7.42578125" style="7" customWidth="1"/>
    <col min="260" max="510" width="9.140625" style="7"/>
    <col min="511" max="511" width="18.7109375" style="7" bestFit="1" customWidth="1"/>
    <col min="512" max="515" width="7.42578125" style="7" customWidth="1"/>
    <col min="516" max="766" width="9.140625" style="7"/>
    <col min="767" max="767" width="18.7109375" style="7" bestFit="1" customWidth="1"/>
    <col min="768" max="771" width="7.42578125" style="7" customWidth="1"/>
    <col min="772" max="1022" width="9.140625" style="7"/>
    <col min="1023" max="1023" width="18.7109375" style="7" bestFit="1" customWidth="1"/>
    <col min="1024" max="1027" width="7.42578125" style="7" customWidth="1"/>
    <col min="1028" max="1278" width="9.140625" style="7"/>
    <col min="1279" max="1279" width="18.7109375" style="7" bestFit="1" customWidth="1"/>
    <col min="1280" max="1283" width="7.42578125" style="7" customWidth="1"/>
    <col min="1284" max="1534" width="9.140625" style="7"/>
    <col min="1535" max="1535" width="18.7109375" style="7" bestFit="1" customWidth="1"/>
    <col min="1536" max="1539" width="7.42578125" style="7" customWidth="1"/>
    <col min="1540" max="1790" width="9.140625" style="7"/>
    <col min="1791" max="1791" width="18.7109375" style="7" bestFit="1" customWidth="1"/>
    <col min="1792" max="1795" width="7.42578125" style="7" customWidth="1"/>
    <col min="1796" max="2046" width="9.140625" style="7"/>
    <col min="2047" max="2047" width="18.7109375" style="7" bestFit="1" customWidth="1"/>
    <col min="2048" max="2051" width="7.42578125" style="7" customWidth="1"/>
    <col min="2052" max="2302" width="9.140625" style="7"/>
    <col min="2303" max="2303" width="18.7109375" style="7" bestFit="1" customWidth="1"/>
    <col min="2304" max="2307" width="7.42578125" style="7" customWidth="1"/>
    <col min="2308" max="2558" width="9.140625" style="7"/>
    <col min="2559" max="2559" width="18.7109375" style="7" bestFit="1" customWidth="1"/>
    <col min="2560" max="2563" width="7.42578125" style="7" customWidth="1"/>
    <col min="2564" max="2814" width="9.140625" style="7"/>
    <col min="2815" max="2815" width="18.7109375" style="7" bestFit="1" customWidth="1"/>
    <col min="2816" max="2819" width="7.42578125" style="7" customWidth="1"/>
    <col min="2820" max="3070" width="9.140625" style="7"/>
    <col min="3071" max="3071" width="18.7109375" style="7" bestFit="1" customWidth="1"/>
    <col min="3072" max="3075" width="7.42578125" style="7" customWidth="1"/>
    <col min="3076" max="3326" width="9.140625" style="7"/>
    <col min="3327" max="3327" width="18.7109375" style="7" bestFit="1" customWidth="1"/>
    <col min="3328" max="3331" width="7.42578125" style="7" customWidth="1"/>
    <col min="3332" max="3582" width="9.140625" style="7"/>
    <col min="3583" max="3583" width="18.7109375" style="7" bestFit="1" customWidth="1"/>
    <col min="3584" max="3587" width="7.42578125" style="7" customWidth="1"/>
    <col min="3588" max="3838" width="9.140625" style="7"/>
    <col min="3839" max="3839" width="18.7109375" style="7" bestFit="1" customWidth="1"/>
    <col min="3840" max="3843" width="7.42578125" style="7" customWidth="1"/>
    <col min="3844" max="4094" width="9.140625" style="7"/>
    <col min="4095" max="4095" width="18.7109375" style="7" bestFit="1" customWidth="1"/>
    <col min="4096" max="4099" width="7.42578125" style="7" customWidth="1"/>
    <col min="4100" max="4350" width="9.140625" style="7"/>
    <col min="4351" max="4351" width="18.7109375" style="7" bestFit="1" customWidth="1"/>
    <col min="4352" max="4355" width="7.42578125" style="7" customWidth="1"/>
    <col min="4356" max="4606" width="9.140625" style="7"/>
    <col min="4607" max="4607" width="18.7109375" style="7" bestFit="1" customWidth="1"/>
    <col min="4608" max="4611" width="7.42578125" style="7" customWidth="1"/>
    <col min="4612" max="4862" width="9.140625" style="7"/>
    <col min="4863" max="4863" width="18.7109375" style="7" bestFit="1" customWidth="1"/>
    <col min="4864" max="4867" width="7.42578125" style="7" customWidth="1"/>
    <col min="4868" max="5118" width="9.140625" style="7"/>
    <col min="5119" max="5119" width="18.7109375" style="7" bestFit="1" customWidth="1"/>
    <col min="5120" max="5123" width="7.42578125" style="7" customWidth="1"/>
    <col min="5124" max="5374" width="9.140625" style="7"/>
    <col min="5375" max="5375" width="18.7109375" style="7" bestFit="1" customWidth="1"/>
    <col min="5376" max="5379" width="7.42578125" style="7" customWidth="1"/>
    <col min="5380" max="5630" width="9.140625" style="7"/>
    <col min="5631" max="5631" width="18.7109375" style="7" bestFit="1" customWidth="1"/>
    <col min="5632" max="5635" width="7.42578125" style="7" customWidth="1"/>
    <col min="5636" max="5886" width="9.140625" style="7"/>
    <col min="5887" max="5887" width="18.7109375" style="7" bestFit="1" customWidth="1"/>
    <col min="5888" max="5891" width="7.42578125" style="7" customWidth="1"/>
    <col min="5892" max="6142" width="9.140625" style="7"/>
    <col min="6143" max="6143" width="18.7109375" style="7" bestFit="1" customWidth="1"/>
    <col min="6144" max="6147" width="7.42578125" style="7" customWidth="1"/>
    <col min="6148" max="6398" width="9.140625" style="7"/>
    <col min="6399" max="6399" width="18.7109375" style="7" bestFit="1" customWidth="1"/>
    <col min="6400" max="6403" width="7.42578125" style="7" customWidth="1"/>
    <col min="6404" max="6654" width="9.140625" style="7"/>
    <col min="6655" max="6655" width="18.7109375" style="7" bestFit="1" customWidth="1"/>
    <col min="6656" max="6659" width="7.42578125" style="7" customWidth="1"/>
    <col min="6660" max="6910" width="9.140625" style="7"/>
    <col min="6911" max="6911" width="18.7109375" style="7" bestFit="1" customWidth="1"/>
    <col min="6912" max="6915" width="7.42578125" style="7" customWidth="1"/>
    <col min="6916" max="7166" width="9.140625" style="7"/>
    <col min="7167" max="7167" width="18.7109375" style="7" bestFit="1" customWidth="1"/>
    <col min="7168" max="7171" width="7.42578125" style="7" customWidth="1"/>
    <col min="7172" max="7422" width="9.140625" style="7"/>
    <col min="7423" max="7423" width="18.7109375" style="7" bestFit="1" customWidth="1"/>
    <col min="7424" max="7427" width="7.42578125" style="7" customWidth="1"/>
    <col min="7428" max="7678" width="9.140625" style="7"/>
    <col min="7679" max="7679" width="18.7109375" style="7" bestFit="1" customWidth="1"/>
    <col min="7680" max="7683" width="7.42578125" style="7" customWidth="1"/>
    <col min="7684" max="7934" width="9.140625" style="7"/>
    <col min="7935" max="7935" width="18.7109375" style="7" bestFit="1" customWidth="1"/>
    <col min="7936" max="7939" width="7.42578125" style="7" customWidth="1"/>
    <col min="7940" max="8190" width="9.140625" style="7"/>
    <col min="8191" max="8191" width="18.7109375" style="7" bestFit="1" customWidth="1"/>
    <col min="8192" max="8195" width="7.42578125" style="7" customWidth="1"/>
    <col min="8196" max="8446" width="9.140625" style="7"/>
    <col min="8447" max="8447" width="18.7109375" style="7" bestFit="1" customWidth="1"/>
    <col min="8448" max="8451" width="7.42578125" style="7" customWidth="1"/>
    <col min="8452" max="8702" width="9.140625" style="7"/>
    <col min="8703" max="8703" width="18.7109375" style="7" bestFit="1" customWidth="1"/>
    <col min="8704" max="8707" width="7.42578125" style="7" customWidth="1"/>
    <col min="8708" max="8958" width="9.140625" style="7"/>
    <col min="8959" max="8959" width="18.7109375" style="7" bestFit="1" customWidth="1"/>
    <col min="8960" max="8963" width="7.42578125" style="7" customWidth="1"/>
    <col min="8964" max="9214" width="9.140625" style="7"/>
    <col min="9215" max="9215" width="18.7109375" style="7" bestFit="1" customWidth="1"/>
    <col min="9216" max="9219" width="7.42578125" style="7" customWidth="1"/>
    <col min="9220" max="9470" width="9.140625" style="7"/>
    <col min="9471" max="9471" width="18.7109375" style="7" bestFit="1" customWidth="1"/>
    <col min="9472" max="9475" width="7.42578125" style="7" customWidth="1"/>
    <col min="9476" max="9726" width="9.140625" style="7"/>
    <col min="9727" max="9727" width="18.7109375" style="7" bestFit="1" customWidth="1"/>
    <col min="9728" max="9731" width="7.42578125" style="7" customWidth="1"/>
    <col min="9732" max="9982" width="9.140625" style="7"/>
    <col min="9983" max="9983" width="18.7109375" style="7" bestFit="1" customWidth="1"/>
    <col min="9984" max="9987" width="7.42578125" style="7" customWidth="1"/>
    <col min="9988" max="10238" width="9.140625" style="7"/>
    <col min="10239" max="10239" width="18.7109375" style="7" bestFit="1" customWidth="1"/>
    <col min="10240" max="10243" width="7.42578125" style="7" customWidth="1"/>
    <col min="10244" max="10494" width="9.140625" style="7"/>
    <col min="10495" max="10495" width="18.7109375" style="7" bestFit="1" customWidth="1"/>
    <col min="10496" max="10499" width="7.42578125" style="7" customWidth="1"/>
    <col min="10500" max="10750" width="9.140625" style="7"/>
    <col min="10751" max="10751" width="18.7109375" style="7" bestFit="1" customWidth="1"/>
    <col min="10752" max="10755" width="7.42578125" style="7" customWidth="1"/>
    <col min="10756" max="11006" width="9.140625" style="7"/>
    <col min="11007" max="11007" width="18.7109375" style="7" bestFit="1" customWidth="1"/>
    <col min="11008" max="11011" width="7.42578125" style="7" customWidth="1"/>
    <col min="11012" max="11262" width="9.140625" style="7"/>
    <col min="11263" max="11263" width="18.7109375" style="7" bestFit="1" customWidth="1"/>
    <col min="11264" max="11267" width="7.42578125" style="7" customWidth="1"/>
    <col min="11268" max="11518" width="9.140625" style="7"/>
    <col min="11519" max="11519" width="18.7109375" style="7" bestFit="1" customWidth="1"/>
    <col min="11520" max="11523" width="7.42578125" style="7" customWidth="1"/>
    <col min="11524" max="11774" width="9.140625" style="7"/>
    <col min="11775" max="11775" width="18.7109375" style="7" bestFit="1" customWidth="1"/>
    <col min="11776" max="11779" width="7.42578125" style="7" customWidth="1"/>
    <col min="11780" max="12030" width="9.140625" style="7"/>
    <col min="12031" max="12031" width="18.7109375" style="7" bestFit="1" customWidth="1"/>
    <col min="12032" max="12035" width="7.42578125" style="7" customWidth="1"/>
    <col min="12036" max="12286" width="9.140625" style="7"/>
    <col min="12287" max="12287" width="18.7109375" style="7" bestFit="1" customWidth="1"/>
    <col min="12288" max="12291" width="7.42578125" style="7" customWidth="1"/>
    <col min="12292" max="12542" width="9.140625" style="7"/>
    <col min="12543" max="12543" width="18.7109375" style="7" bestFit="1" customWidth="1"/>
    <col min="12544" max="12547" width="7.42578125" style="7" customWidth="1"/>
    <col min="12548" max="12798" width="9.140625" style="7"/>
    <col min="12799" max="12799" width="18.7109375" style="7" bestFit="1" customWidth="1"/>
    <col min="12800" max="12803" width="7.42578125" style="7" customWidth="1"/>
    <col min="12804" max="13054" width="9.140625" style="7"/>
    <col min="13055" max="13055" width="18.7109375" style="7" bestFit="1" customWidth="1"/>
    <col min="13056" max="13059" width="7.42578125" style="7" customWidth="1"/>
    <col min="13060" max="13310" width="9.140625" style="7"/>
    <col min="13311" max="13311" width="18.7109375" style="7" bestFit="1" customWidth="1"/>
    <col min="13312" max="13315" width="7.42578125" style="7" customWidth="1"/>
    <col min="13316" max="13566" width="9.140625" style="7"/>
    <col min="13567" max="13567" width="18.7109375" style="7" bestFit="1" customWidth="1"/>
    <col min="13568" max="13571" width="7.42578125" style="7" customWidth="1"/>
    <col min="13572" max="13822" width="9.140625" style="7"/>
    <col min="13823" max="13823" width="18.7109375" style="7" bestFit="1" customWidth="1"/>
    <col min="13824" max="13827" width="7.42578125" style="7" customWidth="1"/>
    <col min="13828" max="14078" width="9.140625" style="7"/>
    <col min="14079" max="14079" width="18.7109375" style="7" bestFit="1" customWidth="1"/>
    <col min="14080" max="14083" width="7.42578125" style="7" customWidth="1"/>
    <col min="14084" max="14334" width="9.140625" style="7"/>
    <col min="14335" max="14335" width="18.7109375" style="7" bestFit="1" customWidth="1"/>
    <col min="14336" max="14339" width="7.42578125" style="7" customWidth="1"/>
    <col min="14340" max="14590" width="9.140625" style="7"/>
    <col min="14591" max="14591" width="18.7109375" style="7" bestFit="1" customWidth="1"/>
    <col min="14592" max="14595" width="7.42578125" style="7" customWidth="1"/>
    <col min="14596" max="14846" width="9.140625" style="7"/>
    <col min="14847" max="14847" width="18.7109375" style="7" bestFit="1" customWidth="1"/>
    <col min="14848" max="14851" width="7.42578125" style="7" customWidth="1"/>
    <col min="14852" max="15102" width="9.140625" style="7"/>
    <col min="15103" max="15103" width="18.7109375" style="7" bestFit="1" customWidth="1"/>
    <col min="15104" max="15107" width="7.42578125" style="7" customWidth="1"/>
    <col min="15108" max="15358" width="9.140625" style="7"/>
    <col min="15359" max="15359" width="18.7109375" style="7" bestFit="1" customWidth="1"/>
    <col min="15360" max="15363" width="7.42578125" style="7" customWidth="1"/>
    <col min="15364" max="15614" width="9.140625" style="7"/>
    <col min="15615" max="15615" width="18.7109375" style="7" bestFit="1" customWidth="1"/>
    <col min="15616" max="15619" width="7.42578125" style="7" customWidth="1"/>
    <col min="15620" max="15870" width="9.140625" style="7"/>
    <col min="15871" max="15871" width="18.7109375" style="7" bestFit="1" customWidth="1"/>
    <col min="15872" max="15875" width="7.42578125" style="7" customWidth="1"/>
    <col min="15876" max="16126" width="9.140625" style="7"/>
    <col min="16127" max="16127" width="18.7109375" style="7" bestFit="1" customWidth="1"/>
    <col min="16128" max="16131" width="7.42578125" style="7" customWidth="1"/>
    <col min="16132" max="16384" width="9.140625" style="7"/>
  </cols>
  <sheetData>
    <row r="1" spans="1:34" ht="15" customHeight="1" x14ac:dyDescent="0.25">
      <c r="A1" s="7" t="s">
        <v>349</v>
      </c>
      <c r="Y1"/>
      <c r="Z1"/>
      <c r="AA1"/>
      <c r="AB1"/>
      <c r="AC1"/>
      <c r="AD1"/>
      <c r="AE1"/>
      <c r="AF1"/>
      <c r="AG1"/>
      <c r="AH1"/>
    </row>
    <row r="2" spans="1:34" ht="15" customHeight="1" x14ac:dyDescent="0.25">
      <c r="B2"/>
      <c r="C2"/>
      <c r="D2"/>
      <c r="E2"/>
      <c r="F2"/>
      <c r="G2"/>
      <c r="H2"/>
      <c r="I2"/>
      <c r="J2"/>
      <c r="K2"/>
      <c r="L2"/>
      <c r="M2"/>
      <c r="N2"/>
      <c r="O2"/>
      <c r="Y2"/>
      <c r="Z2"/>
      <c r="AA2"/>
      <c r="AB2"/>
      <c r="AC2"/>
      <c r="AD2"/>
      <c r="AE2"/>
      <c r="AF2"/>
      <c r="AG2"/>
      <c r="AH2"/>
    </row>
    <row r="3" spans="1:34" ht="15" customHeight="1" x14ac:dyDescent="0.25"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Y3"/>
      <c r="Z3"/>
      <c r="AA3"/>
      <c r="AB3"/>
      <c r="AC3"/>
      <c r="AD3"/>
      <c r="AE3"/>
      <c r="AF3"/>
      <c r="AG3"/>
      <c r="AH3"/>
    </row>
    <row r="4" spans="1:34" ht="15" customHeight="1" x14ac:dyDescent="0.25">
      <c r="C4" s="6"/>
      <c r="D4" s="6"/>
      <c r="E4" s="6"/>
      <c r="F4" s="6"/>
      <c r="G4" s="6"/>
      <c r="H4" s="6"/>
      <c r="I4" s="6"/>
      <c r="J4"/>
      <c r="K4"/>
      <c r="L4"/>
      <c r="M4"/>
      <c r="N4"/>
      <c r="O4"/>
      <c r="Q4"/>
      <c r="R4"/>
      <c r="S4"/>
      <c r="T4"/>
      <c r="U4"/>
      <c r="V4"/>
      <c r="W4" s="6"/>
      <c r="X4" s="6"/>
      <c r="Y4"/>
      <c r="Z4"/>
      <c r="AA4"/>
      <c r="AB4"/>
      <c r="AC4"/>
      <c r="AD4"/>
      <c r="AE4"/>
      <c r="AF4"/>
      <c r="AG4"/>
      <c r="AH4"/>
    </row>
    <row r="5" spans="1:34" ht="15" customHeight="1" x14ac:dyDescent="0.25"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/>
      <c r="O5"/>
      <c r="P5"/>
      <c r="Q5"/>
      <c r="R5"/>
      <c r="S5"/>
      <c r="T5"/>
      <c r="U5"/>
      <c r="V5"/>
      <c r="W5" s="23"/>
      <c r="X5" s="23"/>
      <c r="Y5"/>
      <c r="Z5"/>
      <c r="AA5"/>
      <c r="AB5"/>
      <c r="AC5"/>
      <c r="AD5"/>
      <c r="AE5"/>
      <c r="AF5"/>
      <c r="AG5"/>
      <c r="AH5"/>
    </row>
    <row r="6" spans="1:34" ht="15" customHeight="1" x14ac:dyDescent="0.25"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/>
      <c r="O6"/>
      <c r="P6"/>
      <c r="Q6"/>
      <c r="R6"/>
      <c r="S6"/>
      <c r="T6"/>
      <c r="U6"/>
      <c r="V6"/>
      <c r="W6" s="23"/>
      <c r="X6" s="23"/>
      <c r="Y6"/>
      <c r="Z6"/>
      <c r="AA6"/>
      <c r="AB6"/>
      <c r="AC6"/>
      <c r="AD6"/>
      <c r="AE6"/>
      <c r="AF6"/>
      <c r="AG6"/>
      <c r="AH6"/>
    </row>
    <row r="7" spans="1:34" ht="15" customHeight="1" x14ac:dyDescent="0.25"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/>
      <c r="O7"/>
      <c r="P7"/>
      <c r="Q7"/>
      <c r="R7"/>
      <c r="S7"/>
      <c r="T7"/>
      <c r="U7"/>
      <c r="V7"/>
      <c r="W7" s="23"/>
      <c r="X7" s="23"/>
      <c r="Y7" s="23"/>
      <c r="Z7" s="23"/>
      <c r="AA7" s="23"/>
      <c r="AB7" s="23"/>
      <c r="AC7" s="23"/>
      <c r="AD7" s="23"/>
    </row>
    <row r="8" spans="1:34" ht="15" customHeight="1" x14ac:dyDescent="0.2"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6"/>
      <c r="O8" s="6"/>
      <c r="P8" s="6"/>
      <c r="Q8" s="6"/>
      <c r="R8" s="6"/>
      <c r="S8" s="6"/>
      <c r="T8" s="6"/>
      <c r="U8" s="6"/>
      <c r="V8" s="6"/>
      <c r="W8" s="23"/>
      <c r="X8" s="23"/>
      <c r="Y8" s="23"/>
      <c r="Z8" s="23"/>
      <c r="AA8" s="23"/>
      <c r="AB8" s="23"/>
      <c r="AC8" s="23"/>
      <c r="AD8" s="23"/>
    </row>
    <row r="9" spans="1:34" ht="15" customHeight="1" x14ac:dyDescent="0.2"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6"/>
      <c r="O9" s="6"/>
      <c r="P9" s="6"/>
      <c r="Q9" s="6"/>
      <c r="R9" s="6"/>
      <c r="S9" s="6"/>
      <c r="T9" s="6"/>
      <c r="U9" s="6"/>
      <c r="V9" s="6"/>
      <c r="W9" s="23"/>
      <c r="X9" s="23"/>
      <c r="Y9" s="6"/>
      <c r="Z9" s="23"/>
      <c r="AA9" s="23"/>
      <c r="AB9" s="6"/>
      <c r="AC9" s="6"/>
      <c r="AD9" s="6"/>
    </row>
    <row r="10" spans="1:34" ht="15" customHeight="1" x14ac:dyDescent="0.2">
      <c r="C10" s="23"/>
      <c r="D10" s="23"/>
      <c r="E10" s="6"/>
      <c r="F10" s="23"/>
      <c r="G10" s="6"/>
      <c r="H10" s="6"/>
      <c r="I10" s="6"/>
      <c r="J10" s="23"/>
      <c r="K10" s="6"/>
      <c r="L10" s="6"/>
      <c r="M10" s="6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6"/>
      <c r="Y10" s="23"/>
      <c r="Z10" s="23"/>
      <c r="AA10" s="23"/>
      <c r="AB10" s="23"/>
      <c r="AC10" s="23"/>
      <c r="AD10" s="23"/>
    </row>
    <row r="11" spans="1:34" ht="15" customHeight="1" x14ac:dyDescent="0.2"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</row>
    <row r="12" spans="1:34" ht="15" customHeight="1" x14ac:dyDescent="0.2">
      <c r="C12" s="23"/>
      <c r="D12" s="6"/>
      <c r="E12" s="6"/>
      <c r="F12" s="6"/>
      <c r="G12" s="6"/>
      <c r="H12" s="6"/>
      <c r="I12" s="6"/>
      <c r="J12" s="6"/>
      <c r="K12" s="6"/>
      <c r="L12" s="6"/>
      <c r="M12" s="6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6"/>
      <c r="Z12" s="23"/>
      <c r="AA12" s="23"/>
      <c r="AB12" s="6"/>
      <c r="AC12" s="23"/>
      <c r="AD12" s="23"/>
    </row>
    <row r="13" spans="1:34" ht="15" customHeight="1" x14ac:dyDescent="0.2">
      <c r="C13" s="23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23"/>
      <c r="X13" s="23"/>
      <c r="Y13" s="23"/>
      <c r="Z13" s="23"/>
      <c r="AA13" s="23"/>
      <c r="AB13" s="23"/>
      <c r="AC13" s="23"/>
      <c r="AD13" s="23"/>
    </row>
    <row r="14" spans="1:34" ht="15" customHeight="1" x14ac:dyDescent="0.2">
      <c r="C14" s="23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23"/>
      <c r="Z14" s="23"/>
      <c r="AA14" s="23"/>
      <c r="AB14" s="23"/>
      <c r="AC14" s="23"/>
      <c r="AD14" s="23"/>
    </row>
    <row r="15" spans="1:34" ht="15" customHeight="1" x14ac:dyDescent="0.2">
      <c r="C15" s="23"/>
      <c r="D15" s="6"/>
      <c r="E15" s="6"/>
      <c r="F15" s="6"/>
      <c r="G15" s="6"/>
      <c r="H15" s="6"/>
      <c r="I15" s="6"/>
      <c r="J15" s="6"/>
      <c r="K15" s="6"/>
      <c r="L15" s="6"/>
      <c r="M15" s="6"/>
      <c r="N15" s="23"/>
      <c r="O15" s="23"/>
      <c r="P15" s="23"/>
      <c r="Q15" s="23"/>
      <c r="R15" s="23"/>
      <c r="S15" s="23"/>
      <c r="T15" s="23"/>
      <c r="U15" s="23"/>
      <c r="V15" s="23"/>
      <c r="W15" s="6"/>
      <c r="X15" s="6"/>
      <c r="Y15" s="23"/>
      <c r="Z15" s="23"/>
      <c r="AA15" s="23"/>
      <c r="AB15" s="23"/>
      <c r="AC15" s="23"/>
      <c r="AD15" s="23"/>
    </row>
    <row r="16" spans="1:34" ht="15" customHeight="1" x14ac:dyDescent="0.2">
      <c r="C16" s="23"/>
      <c r="D16" s="6"/>
      <c r="E16" s="6"/>
      <c r="F16" s="6"/>
      <c r="G16" s="6"/>
      <c r="H16" s="6"/>
      <c r="I16" s="6"/>
      <c r="J16" s="6"/>
      <c r="K16" s="23"/>
      <c r="L16" s="23"/>
      <c r="M16" s="6"/>
      <c r="N16" s="6"/>
      <c r="O16" s="6"/>
      <c r="P16" s="23"/>
      <c r="Q16" s="23"/>
      <c r="R16" s="23"/>
      <c r="S16" s="23"/>
      <c r="T16" s="23"/>
      <c r="U16" s="6"/>
      <c r="V16" s="6"/>
      <c r="W16" s="6"/>
      <c r="X16" s="6"/>
      <c r="Y16" s="6"/>
      <c r="Z16" s="6"/>
      <c r="AA16" s="6"/>
      <c r="AB16" s="6"/>
      <c r="AC16" s="6"/>
      <c r="AD16" s="6"/>
    </row>
    <row r="17" spans="3:30" ht="15" customHeight="1" x14ac:dyDescent="0.2">
      <c r="C17" s="23"/>
      <c r="D17" s="6"/>
      <c r="E17" s="6"/>
      <c r="F17" s="6"/>
      <c r="G17" s="6"/>
      <c r="H17" s="6"/>
      <c r="I17" s="6"/>
      <c r="J17" s="6"/>
      <c r="K17" s="23"/>
      <c r="L17" s="23"/>
      <c r="M17" s="6"/>
      <c r="N17" s="6"/>
      <c r="O17" s="6"/>
      <c r="P17" s="6"/>
      <c r="Q17" s="6"/>
      <c r="R17" s="6"/>
      <c r="S17" s="6"/>
      <c r="T17" s="6"/>
      <c r="U17" s="6"/>
      <c r="V17" s="6"/>
      <c r="W17" s="23"/>
      <c r="X17" s="6"/>
      <c r="Y17" s="6"/>
      <c r="Z17" s="6"/>
      <c r="AA17" s="6"/>
      <c r="AB17" s="6"/>
      <c r="AC17" s="6"/>
      <c r="AD17" s="6"/>
    </row>
    <row r="18" spans="3:30" ht="15" customHeight="1" x14ac:dyDescent="0.2">
      <c r="C18" s="23"/>
      <c r="D18" s="23"/>
      <c r="E18" s="6"/>
      <c r="F18" s="6"/>
      <c r="G18" s="6"/>
      <c r="H18" s="23"/>
      <c r="I18" s="6"/>
      <c r="J18" s="6"/>
      <c r="K18" s="23"/>
      <c r="L18" s="23"/>
      <c r="M18" s="23"/>
      <c r="N18" s="23"/>
      <c r="O18" s="6"/>
      <c r="P18" s="23"/>
      <c r="Q18" s="23"/>
      <c r="R18" s="23"/>
      <c r="S18" s="23"/>
      <c r="T18" s="23"/>
      <c r="U18" s="6"/>
      <c r="V18" s="6"/>
      <c r="W18" s="23"/>
      <c r="X18" s="6"/>
      <c r="Y18" s="6"/>
      <c r="Z18" s="6"/>
      <c r="AA18" s="6"/>
      <c r="AB18" s="6"/>
      <c r="AC18" s="6"/>
      <c r="AD18" s="6"/>
    </row>
    <row r="19" spans="3:30" ht="15" customHeight="1" x14ac:dyDescent="0.2">
      <c r="C19" s="23"/>
      <c r="D19" s="23"/>
      <c r="E19" s="6"/>
      <c r="F19" s="6"/>
      <c r="G19" s="6"/>
      <c r="H19" s="23"/>
      <c r="I19" s="6"/>
      <c r="J19" s="6"/>
      <c r="K19" s="23"/>
      <c r="L19" s="23"/>
      <c r="M19" s="23"/>
      <c r="N19" s="23"/>
      <c r="O19" s="6"/>
      <c r="P19" s="23"/>
      <c r="Q19" s="23"/>
      <c r="R19" s="23"/>
      <c r="S19" s="23"/>
      <c r="T19" s="23"/>
      <c r="U19" s="6"/>
      <c r="V19" s="6"/>
      <c r="W19" s="23"/>
      <c r="X19" s="6"/>
      <c r="Y19" s="6"/>
      <c r="Z19" s="6"/>
      <c r="AA19" s="6"/>
      <c r="AB19" s="6"/>
      <c r="AC19" s="6"/>
      <c r="AD19" s="6"/>
    </row>
    <row r="20" spans="3:30" ht="15" customHeight="1" x14ac:dyDescent="0.2">
      <c r="C20" s="23"/>
      <c r="D20" s="23"/>
      <c r="E20" s="6"/>
      <c r="F20" s="6"/>
      <c r="G20" s="6"/>
      <c r="H20" s="6"/>
      <c r="I20" s="6"/>
      <c r="J20" s="6"/>
      <c r="K20" s="23"/>
      <c r="L20" s="23"/>
      <c r="M20" s="6"/>
      <c r="N20" s="23"/>
      <c r="O20" s="23"/>
      <c r="P20" s="23"/>
      <c r="Q20" s="23"/>
      <c r="R20" s="23"/>
      <c r="S20" s="23"/>
      <c r="T20" s="23"/>
      <c r="U20" s="23"/>
      <c r="V20" s="23"/>
      <c r="W20" s="6"/>
      <c r="X20" s="6"/>
      <c r="Y20" s="6"/>
      <c r="Z20" s="6"/>
      <c r="AA20" s="6"/>
      <c r="AB20" s="6"/>
      <c r="AC20" s="6"/>
      <c r="AD20" s="6"/>
    </row>
    <row r="21" spans="3:30" ht="15" customHeight="1" x14ac:dyDescent="0.2">
      <c r="C21" s="23"/>
      <c r="D21" s="6"/>
      <c r="E21" s="6"/>
      <c r="F21" s="6"/>
      <c r="G21" s="6"/>
      <c r="H21" s="6"/>
      <c r="I21" s="6"/>
      <c r="J21" s="6"/>
      <c r="K21" s="23"/>
      <c r="L21" s="23"/>
      <c r="M21" s="6"/>
      <c r="N21" s="23"/>
      <c r="O21" s="23"/>
      <c r="P21" s="23"/>
      <c r="Q21" s="23"/>
      <c r="R21" s="23"/>
      <c r="S21" s="23"/>
      <c r="T21" s="23"/>
      <c r="U21" s="23"/>
      <c r="V21" s="23"/>
      <c r="W21" s="6"/>
      <c r="X21" s="6"/>
      <c r="Y21" s="6"/>
      <c r="Z21" s="23"/>
      <c r="AA21" s="6"/>
      <c r="AB21" s="6"/>
      <c r="AC21" s="6"/>
      <c r="AD21" s="6"/>
    </row>
    <row r="22" spans="3:30" ht="15" customHeight="1" x14ac:dyDescent="0.2">
      <c r="C22" s="23"/>
      <c r="D22" s="23"/>
      <c r="E22" s="6"/>
      <c r="F22" s="6"/>
      <c r="G22" s="6"/>
      <c r="H22" s="6"/>
      <c r="I22" s="6"/>
      <c r="J22" s="6"/>
      <c r="K22" s="23"/>
      <c r="L22" s="23"/>
      <c r="M22" s="6"/>
      <c r="N22" s="23"/>
      <c r="O22" s="23"/>
      <c r="P22" s="23"/>
      <c r="Q22" s="23"/>
      <c r="R22" s="23"/>
      <c r="S22" s="23"/>
      <c r="T22" s="23"/>
      <c r="U22" s="23"/>
      <c r="V22" s="23"/>
      <c r="W22" s="6"/>
      <c r="X22" s="6"/>
      <c r="Y22" s="6"/>
      <c r="Z22" s="6"/>
      <c r="AA22" s="6"/>
      <c r="AB22" s="6"/>
      <c r="AC22" s="6"/>
      <c r="AD22" s="6"/>
    </row>
    <row r="23" spans="3:30" ht="15" customHeight="1" x14ac:dyDescent="0.2">
      <c r="C23" s="23"/>
      <c r="D23" s="6"/>
      <c r="E23" s="6"/>
      <c r="F23" s="6"/>
      <c r="G23" s="6"/>
      <c r="H23" s="6"/>
      <c r="I23" s="6"/>
      <c r="J23" s="6"/>
      <c r="K23" s="23"/>
      <c r="L23" s="23"/>
      <c r="M23" s="6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6"/>
      <c r="Y23" s="6"/>
      <c r="Z23" s="6"/>
      <c r="AA23" s="6"/>
      <c r="AB23" s="6"/>
      <c r="AC23" s="6"/>
      <c r="AD23" s="6"/>
    </row>
    <row r="24" spans="3:30" ht="15" customHeight="1" x14ac:dyDescent="0.2">
      <c r="C24" s="23"/>
      <c r="D24" s="23"/>
      <c r="E24" s="6"/>
      <c r="F24" s="6"/>
      <c r="G24" s="6"/>
      <c r="H24" s="6"/>
      <c r="I24" s="6"/>
      <c r="J24" s="6"/>
      <c r="K24" s="23"/>
      <c r="L24" s="23"/>
      <c r="M24" s="6"/>
      <c r="N24" s="23"/>
      <c r="O24" s="23"/>
      <c r="P24" s="23"/>
      <c r="Q24" s="23"/>
      <c r="R24" s="23"/>
      <c r="S24" s="23"/>
      <c r="T24" s="23"/>
      <c r="U24" s="23"/>
      <c r="V24" s="23"/>
      <c r="W24" s="6"/>
      <c r="X24" s="6"/>
      <c r="Y24" s="6"/>
      <c r="Z24" s="6"/>
      <c r="AA24" s="6"/>
      <c r="AB24" s="6"/>
      <c r="AC24" s="6"/>
      <c r="AD24" s="6"/>
    </row>
    <row r="25" spans="3:30" ht="15" customHeight="1" x14ac:dyDescent="0.2">
      <c r="C25" s="23"/>
      <c r="D25" s="6"/>
      <c r="E25" s="6"/>
      <c r="F25" s="6"/>
      <c r="G25" s="6"/>
      <c r="H25" s="6"/>
      <c r="I25" s="6"/>
      <c r="J25" s="6"/>
      <c r="K25" s="6"/>
      <c r="L25" s="23"/>
      <c r="M25" s="6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6"/>
      <c r="Y25" s="23"/>
      <c r="Z25" s="23"/>
      <c r="AA25" s="6"/>
      <c r="AB25" s="6"/>
      <c r="AC25" s="6"/>
      <c r="AD25" s="23"/>
    </row>
    <row r="26" spans="3:30" ht="15" customHeight="1" x14ac:dyDescent="0.2">
      <c r="C26" s="23"/>
      <c r="D26" s="23"/>
      <c r="E26" s="6"/>
      <c r="F26" s="6"/>
      <c r="G26" s="6"/>
      <c r="H26" s="23"/>
      <c r="I26" s="23"/>
      <c r="J26" s="6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6"/>
      <c r="Y26" s="6"/>
      <c r="Z26" s="23"/>
      <c r="AA26" s="6"/>
      <c r="AB26" s="6"/>
      <c r="AC26" s="6"/>
      <c r="AD26" s="6"/>
    </row>
    <row r="27" spans="3:30" ht="15" customHeight="1" x14ac:dyDescent="0.2">
      <c r="C27" s="23"/>
      <c r="D27" s="23"/>
      <c r="E27" s="6"/>
      <c r="F27" s="6"/>
      <c r="G27" s="6"/>
      <c r="H27" s="23"/>
      <c r="I27" s="23"/>
      <c r="J27" s="6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6"/>
      <c r="Y27" s="23"/>
      <c r="Z27" s="23"/>
      <c r="AA27" s="23"/>
      <c r="AB27" s="6"/>
      <c r="AC27" s="23"/>
      <c r="AD27" s="23"/>
    </row>
    <row r="28" spans="3:30" ht="15" customHeight="1" x14ac:dyDescent="0.2">
      <c r="C28" s="23"/>
      <c r="D28" s="23"/>
      <c r="E28" s="6"/>
      <c r="F28" s="6"/>
      <c r="G28" s="6"/>
      <c r="H28" s="23"/>
      <c r="I28" s="23"/>
      <c r="J28" s="6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6"/>
      <c r="Y28" s="23"/>
      <c r="Z28" s="23"/>
      <c r="AA28" s="23"/>
      <c r="AB28" s="6"/>
      <c r="AC28" s="23"/>
      <c r="AD28" s="23"/>
    </row>
    <row r="29" spans="3:30" ht="15" customHeight="1" x14ac:dyDescent="0.2">
      <c r="C29" s="23"/>
      <c r="D29" s="23"/>
      <c r="E29" s="6"/>
      <c r="F29" s="6"/>
      <c r="G29" s="6"/>
      <c r="H29" s="23"/>
      <c r="I29" s="23"/>
      <c r="J29" s="6"/>
      <c r="K29" s="23"/>
      <c r="L29" s="23"/>
      <c r="M29" s="23"/>
      <c r="N29" s="23"/>
      <c r="O29" s="6"/>
      <c r="P29" s="23"/>
      <c r="Q29" s="23"/>
      <c r="R29" s="23"/>
      <c r="S29" s="23"/>
      <c r="T29" s="23"/>
      <c r="U29" s="6"/>
      <c r="V29" s="6"/>
      <c r="W29" s="23"/>
      <c r="X29" s="6"/>
      <c r="Y29" s="23"/>
      <c r="Z29" s="6"/>
      <c r="AA29" s="6"/>
      <c r="AB29" s="6"/>
      <c r="AC29" s="23"/>
      <c r="AD29" s="23"/>
    </row>
    <row r="30" spans="3:30" ht="15" customHeight="1" x14ac:dyDescent="0.2">
      <c r="C30" s="23"/>
      <c r="D30" s="6"/>
      <c r="E30" s="6"/>
      <c r="F30" s="6"/>
      <c r="G30" s="6"/>
      <c r="H30" s="6"/>
      <c r="I30" s="6"/>
      <c r="J30" s="6"/>
      <c r="K30" s="6"/>
      <c r="L30" s="6"/>
      <c r="M30" s="6"/>
      <c r="N30" s="23"/>
      <c r="O30" s="23"/>
      <c r="P30" s="23"/>
      <c r="Q30" s="23"/>
      <c r="R30" s="23"/>
      <c r="S30" s="23"/>
      <c r="T30" s="23"/>
      <c r="U30" s="23"/>
      <c r="V30" s="6"/>
      <c r="W30" s="23"/>
      <c r="X30" s="6"/>
      <c r="Y30" s="23"/>
      <c r="Z30" s="23"/>
      <c r="AA30" s="6"/>
      <c r="AB30" s="6"/>
      <c r="AC30" s="23"/>
      <c r="AD30" s="23"/>
    </row>
    <row r="31" spans="3:30" ht="15" customHeight="1" x14ac:dyDescent="0.2">
      <c r="C31" s="23"/>
      <c r="D31" s="6"/>
      <c r="E31" s="6"/>
      <c r="F31" s="6"/>
      <c r="G31" s="6"/>
      <c r="H31" s="23"/>
      <c r="I31" s="6"/>
      <c r="J31" s="6"/>
      <c r="K31" s="23"/>
      <c r="L31" s="6"/>
      <c r="M31" s="6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6"/>
      <c r="Y31" s="23"/>
      <c r="Z31" s="23"/>
      <c r="AA31" s="23"/>
      <c r="AB31" s="6"/>
      <c r="AC31" s="23"/>
      <c r="AD31" s="23"/>
    </row>
    <row r="32" spans="3:30" x14ac:dyDescent="0.2">
      <c r="C32" s="23"/>
      <c r="D32" s="6"/>
      <c r="E32" s="6"/>
      <c r="F32" s="6"/>
      <c r="G32" s="6"/>
      <c r="H32" s="23"/>
      <c r="I32" s="23"/>
      <c r="J32" s="6"/>
      <c r="K32" s="23"/>
      <c r="L32" s="23"/>
      <c r="M32" s="6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6"/>
      <c r="Y32" s="23"/>
      <c r="Z32" s="6"/>
      <c r="AA32" s="6"/>
      <c r="AB32" s="6"/>
      <c r="AC32" s="23"/>
      <c r="AD32" s="23"/>
    </row>
    <row r="33" spans="3:30" x14ac:dyDescent="0.2">
      <c r="C33" s="23"/>
      <c r="D33" s="6"/>
      <c r="E33" s="6"/>
      <c r="F33" s="6"/>
      <c r="G33" s="6"/>
      <c r="H33" s="23"/>
      <c r="I33" s="23"/>
      <c r="J33" s="6"/>
      <c r="K33" s="23"/>
      <c r="L33" s="23"/>
      <c r="M33" s="6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6"/>
      <c r="Y33" s="23"/>
      <c r="Z33" s="23"/>
      <c r="AA33" s="23"/>
      <c r="AB33" s="6"/>
      <c r="AC33" s="23"/>
      <c r="AD33" s="23"/>
    </row>
    <row r="34" spans="3:30" x14ac:dyDescent="0.2">
      <c r="C34" s="23"/>
      <c r="D34" s="6"/>
      <c r="E34" s="6"/>
      <c r="F34" s="6"/>
      <c r="G34" s="6"/>
      <c r="H34" s="23"/>
      <c r="I34" s="23"/>
      <c r="J34" s="6"/>
      <c r="K34" s="23"/>
      <c r="L34" s="23"/>
      <c r="M34" s="6"/>
      <c r="N34" s="6"/>
      <c r="O34" s="6"/>
      <c r="P34" s="6"/>
      <c r="Q34" s="6"/>
      <c r="R34" s="6"/>
      <c r="S34" s="6"/>
      <c r="T34" s="6"/>
      <c r="U34" s="6"/>
      <c r="V34" s="6"/>
      <c r="W34" s="23"/>
      <c r="X34" s="6"/>
      <c r="Y34" s="6"/>
      <c r="Z34" s="6"/>
      <c r="AA34" s="6"/>
      <c r="AB34" s="6"/>
      <c r="AC34" s="6"/>
      <c r="AD34" s="6"/>
    </row>
    <row r="35" spans="3:30" x14ac:dyDescent="0.2">
      <c r="C35" s="23"/>
      <c r="D35" s="6"/>
      <c r="E35" s="6"/>
      <c r="F35" s="23"/>
      <c r="G35" s="6"/>
      <c r="H35" s="23"/>
      <c r="I35" s="23"/>
      <c r="J35" s="6"/>
      <c r="K35" s="23"/>
      <c r="L35" s="23"/>
      <c r="M35" s="6"/>
      <c r="N35" s="6"/>
      <c r="O35" s="6"/>
      <c r="P35" s="6"/>
      <c r="Q35" s="6"/>
      <c r="R35" s="6"/>
      <c r="S35" s="6"/>
      <c r="T35" s="6"/>
      <c r="U35" s="6"/>
      <c r="V35" s="6"/>
      <c r="W35" s="23"/>
      <c r="X35" s="6"/>
      <c r="Y35" s="23"/>
      <c r="Z35" s="23"/>
      <c r="AA35" s="23"/>
      <c r="AB35" s="6"/>
      <c r="AC35" s="23"/>
      <c r="AD35" s="23"/>
    </row>
    <row r="36" spans="3:30" x14ac:dyDescent="0.2">
      <c r="C36" s="23"/>
      <c r="D36" s="6"/>
      <c r="E36" s="6"/>
      <c r="F36" s="23"/>
      <c r="G36" s="6"/>
      <c r="H36" s="23"/>
      <c r="I36" s="23"/>
      <c r="J36" s="6"/>
      <c r="K36" s="23"/>
      <c r="L36" s="23"/>
      <c r="M36" s="6"/>
      <c r="N36" s="6"/>
      <c r="O36" s="6"/>
      <c r="P36" s="6"/>
      <c r="Q36" s="6"/>
      <c r="R36" s="6"/>
      <c r="S36" s="6"/>
      <c r="T36" s="6"/>
      <c r="U36" s="6"/>
      <c r="V36" s="6"/>
      <c r="W36" s="23"/>
      <c r="X36" s="6"/>
      <c r="Y36" s="23"/>
      <c r="Z36" s="23"/>
      <c r="AA36" s="23"/>
      <c r="AB36" s="6"/>
      <c r="AC36" s="23"/>
      <c r="AD36" s="23"/>
    </row>
    <row r="37" spans="3:30" x14ac:dyDescent="0.2">
      <c r="C37" s="23"/>
      <c r="D37" s="6"/>
      <c r="E37" s="6"/>
      <c r="F37" s="23"/>
      <c r="G37" s="6"/>
      <c r="H37" s="23"/>
      <c r="I37" s="23"/>
      <c r="J37" s="6"/>
      <c r="K37" s="23"/>
      <c r="L37" s="23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23"/>
      <c r="Z37" s="23"/>
      <c r="AA37" s="23"/>
      <c r="AB37" s="6"/>
      <c r="AC37" s="23"/>
      <c r="AD37" s="23"/>
    </row>
    <row r="38" spans="3:30" x14ac:dyDescent="0.2"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23"/>
      <c r="AA38" s="23"/>
      <c r="AB38" s="6"/>
      <c r="AC38" s="23"/>
      <c r="AD38" s="23"/>
    </row>
    <row r="39" spans="3:30" x14ac:dyDescent="0.2"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</row>
    <row r="40" spans="3:30" x14ac:dyDescent="0.2">
      <c r="C40" s="23"/>
      <c r="D40" s="6"/>
      <c r="E40" s="23"/>
      <c r="F40" s="23"/>
      <c r="G40" s="6"/>
      <c r="H40" s="23"/>
      <c r="I40" s="23"/>
      <c r="J40" s="23"/>
      <c r="K40" s="23"/>
      <c r="L40" s="23"/>
      <c r="M40" s="23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</row>
    <row r="41" spans="3:30" x14ac:dyDescent="0.2"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</row>
    <row r="42" spans="3:30" x14ac:dyDescent="0.2">
      <c r="C42" s="23"/>
      <c r="D42" s="23"/>
      <c r="E42" s="6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6"/>
      <c r="X42" s="6"/>
      <c r="Y42" s="6"/>
      <c r="Z42" s="6"/>
      <c r="AA42" s="6"/>
      <c r="AB42" s="6"/>
      <c r="AC42" s="6"/>
      <c r="AD42" s="6"/>
    </row>
    <row r="43" spans="3:30" x14ac:dyDescent="0.2"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6"/>
      <c r="X43" s="6"/>
      <c r="Y43" s="6"/>
      <c r="Z43" s="6"/>
      <c r="AA43" s="6"/>
      <c r="AB43" s="6"/>
      <c r="AC43" s="6"/>
      <c r="AD43" s="6"/>
    </row>
    <row r="44" spans="3:30" x14ac:dyDescent="0.2"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6"/>
      <c r="X44" s="6"/>
      <c r="Y44" s="6"/>
      <c r="Z44" s="6"/>
      <c r="AA44" s="6"/>
      <c r="AB44" s="6"/>
      <c r="AC44" s="6"/>
      <c r="AD44" s="6"/>
    </row>
    <row r="45" spans="3:30" x14ac:dyDescent="0.2"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6"/>
      <c r="N45" s="23"/>
      <c r="O45" s="23"/>
      <c r="P45" s="23"/>
      <c r="Q45" s="23"/>
      <c r="R45" s="23"/>
      <c r="S45" s="23"/>
      <c r="T45" s="23"/>
      <c r="U45" s="23"/>
      <c r="V45" s="23"/>
      <c r="W45" s="6"/>
      <c r="X45" s="6"/>
      <c r="Y45" s="6"/>
      <c r="Z45" s="6"/>
      <c r="AA45" s="6"/>
      <c r="AB45" s="6"/>
      <c r="AC45" s="6"/>
      <c r="AD45" s="6"/>
    </row>
    <row r="46" spans="3:30" x14ac:dyDescent="0.2"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6"/>
      <c r="X46" s="6"/>
      <c r="Y46" s="6"/>
      <c r="Z46" s="6"/>
      <c r="AA46" s="6"/>
      <c r="AB46" s="6"/>
      <c r="AC46" s="6"/>
      <c r="AD46" s="6"/>
    </row>
    <row r="47" spans="3:30" x14ac:dyDescent="0.2"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6"/>
      <c r="X47" s="6"/>
      <c r="Y47" s="6"/>
      <c r="Z47" s="6"/>
      <c r="AA47" s="6"/>
      <c r="AB47" s="6"/>
      <c r="AC47" s="6"/>
      <c r="AD47" s="6"/>
    </row>
    <row r="48" spans="3:30" x14ac:dyDescent="0.2"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6"/>
      <c r="X48" s="6"/>
      <c r="Y48" s="6"/>
      <c r="Z48" s="6"/>
      <c r="AA48" s="6"/>
      <c r="AB48" s="6"/>
      <c r="AC48" s="6"/>
      <c r="AD48" s="6"/>
    </row>
    <row r="49" spans="1:30" ht="15" x14ac:dyDescent="0.25">
      <c r="A49" s="57"/>
      <c r="B49" s="57"/>
      <c r="C49" s="57"/>
      <c r="D49" s="57"/>
      <c r="E49" s="57"/>
      <c r="F49" s="57"/>
      <c r="G49" s="6"/>
      <c r="H49" s="6"/>
      <c r="I49" s="23"/>
      <c r="J49" s="23"/>
      <c r="K49" s="6"/>
      <c r="L49" s="6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6"/>
      <c r="X49" s="6"/>
      <c r="Y49" s="6"/>
      <c r="Z49" s="6"/>
      <c r="AA49" s="6"/>
      <c r="AB49" s="6"/>
      <c r="AC49" s="6"/>
      <c r="AD49" s="6"/>
    </row>
    <row r="50" spans="1:30" ht="15" x14ac:dyDescent="0.25">
      <c r="A50" s="57"/>
      <c r="B50" s="57"/>
      <c r="C50" s="57"/>
      <c r="D50" s="57"/>
      <c r="E50" s="57"/>
      <c r="F50" s="57"/>
      <c r="G50" s="6"/>
      <c r="H50" s="6"/>
      <c r="I50" s="23"/>
      <c r="J50" s="23"/>
      <c r="K50" s="6"/>
      <c r="L50" s="6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6"/>
      <c r="X50" s="6"/>
      <c r="Y50" s="6"/>
      <c r="Z50" s="6"/>
      <c r="AA50" s="6"/>
      <c r="AB50" s="6"/>
      <c r="AC50" s="6"/>
      <c r="AD50" s="6"/>
    </row>
    <row r="51" spans="1:30" ht="15" x14ac:dyDescent="0.25">
      <c r="A51" s="57"/>
      <c r="B51" s="57"/>
      <c r="C51" s="57"/>
      <c r="D51" s="57"/>
      <c r="E51" s="57"/>
      <c r="F51" s="57"/>
      <c r="G51" s="23"/>
      <c r="H51" s="6"/>
      <c r="I51" s="6"/>
      <c r="J51" s="6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6"/>
      <c r="X51" s="6"/>
      <c r="Y51" s="6"/>
      <c r="Z51" s="6"/>
      <c r="AA51" s="6"/>
      <c r="AB51" s="6"/>
      <c r="AC51" s="6"/>
      <c r="AD51" s="6"/>
    </row>
    <row r="52" spans="1:30" ht="15" x14ac:dyDescent="0.25">
      <c r="A52" s="57"/>
      <c r="B52" s="57"/>
      <c r="C52" s="57"/>
      <c r="D52" s="57"/>
      <c r="E52" s="57"/>
      <c r="F52" s="57"/>
      <c r="G52" s="23"/>
      <c r="H52" s="6"/>
      <c r="I52" s="6"/>
      <c r="J52" s="6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6"/>
      <c r="X52" s="6"/>
      <c r="Y52" s="6"/>
      <c r="Z52" s="6"/>
      <c r="AA52" s="6"/>
      <c r="AB52" s="6"/>
      <c r="AC52" s="6"/>
      <c r="AD52" s="6"/>
    </row>
    <row r="53" spans="1:30" x14ac:dyDescent="0.2">
      <c r="C53" s="6"/>
      <c r="D53" s="6"/>
      <c r="E53" s="6"/>
      <c r="F53" s="6"/>
      <c r="G53" s="23"/>
      <c r="H53" s="6"/>
      <c r="I53" s="6"/>
      <c r="J53" s="6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6"/>
      <c r="X53" s="6"/>
      <c r="Y53" s="6"/>
      <c r="Z53" s="6"/>
      <c r="AA53" s="6"/>
      <c r="AB53" s="6"/>
      <c r="AC53" s="6"/>
      <c r="AD53" s="6"/>
    </row>
    <row r="54" spans="1:30" x14ac:dyDescent="0.2">
      <c r="C54" s="6"/>
      <c r="D54" s="6"/>
      <c r="E54" s="6"/>
      <c r="F54" s="6"/>
      <c r="G54" s="23"/>
      <c r="H54" s="6"/>
      <c r="I54" s="6"/>
      <c r="J54" s="6"/>
      <c r="K54" s="6"/>
      <c r="L54" s="6"/>
      <c r="M54" s="6"/>
      <c r="N54" s="6"/>
      <c r="O54" s="6"/>
      <c r="P54" s="6"/>
      <c r="Q54" s="6"/>
      <c r="R54" s="23"/>
      <c r="S54" s="23"/>
      <c r="T54" s="6"/>
      <c r="U54" s="6"/>
      <c r="V54" s="23"/>
      <c r="W54" s="6"/>
      <c r="X54" s="6"/>
      <c r="Y54" s="6"/>
      <c r="Z54" s="6"/>
      <c r="AA54" s="6"/>
      <c r="AB54" s="6"/>
      <c r="AC54" s="6"/>
      <c r="AD54" s="6"/>
    </row>
    <row r="55" spans="1:30" x14ac:dyDescent="0.2">
      <c r="C55" s="6"/>
      <c r="D55" s="6"/>
      <c r="E55" s="6"/>
      <c r="F55" s="6"/>
      <c r="G55" s="23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</row>
    <row r="56" spans="1:30" x14ac:dyDescent="0.2">
      <c r="C56" s="6"/>
      <c r="D56" s="6"/>
      <c r="E56" s="6"/>
      <c r="F56" s="6"/>
      <c r="G56" s="23"/>
      <c r="H56" s="6"/>
      <c r="I56" s="6"/>
      <c r="J56" s="6"/>
      <c r="K56" s="23"/>
      <c r="L56" s="6"/>
      <c r="M56" s="23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</row>
    <row r="57" spans="1:30" x14ac:dyDescent="0.2">
      <c r="C57" s="6"/>
      <c r="D57" s="6"/>
      <c r="E57" s="6"/>
      <c r="F57" s="6"/>
      <c r="G57" s="23"/>
      <c r="H57" s="6"/>
      <c r="I57" s="6"/>
      <c r="J57" s="6"/>
      <c r="K57" s="23"/>
      <c r="L57" s="6"/>
      <c r="M57" s="23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 spans="1:30" x14ac:dyDescent="0.2">
      <c r="C58" s="6"/>
      <c r="D58" s="6"/>
      <c r="E58" s="6"/>
      <c r="F58" s="6"/>
      <c r="G58" s="23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spans="1:30" x14ac:dyDescent="0.2">
      <c r="C59" s="6"/>
      <c r="D59" s="6"/>
      <c r="E59" s="6"/>
      <c r="F59" s="6"/>
      <c r="G59" s="23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spans="1:30" x14ac:dyDescent="0.2">
      <c r="C60" s="6"/>
      <c r="D60" s="6"/>
      <c r="E60" s="6"/>
      <c r="F60" s="6"/>
      <c r="G60" s="23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spans="1:30" x14ac:dyDescent="0.2">
      <c r="C61" s="6"/>
      <c r="D61" s="6"/>
      <c r="E61" s="6"/>
      <c r="F61" s="6"/>
      <c r="G61" s="23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spans="1:30" x14ac:dyDescent="0.2">
      <c r="C62" s="6"/>
      <c r="D62" s="6"/>
      <c r="E62" s="6"/>
      <c r="F62" s="6"/>
      <c r="G62" s="23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spans="1:30" x14ac:dyDescent="0.2">
      <c r="C63" s="6"/>
      <c r="D63" s="6"/>
      <c r="E63" s="23"/>
      <c r="F63" s="6"/>
      <c r="G63" s="23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spans="1:30" x14ac:dyDescent="0.2">
      <c r="C64" s="6"/>
      <c r="D64" s="6"/>
      <c r="E64" s="23"/>
      <c r="F64" s="6"/>
      <c r="G64" s="23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spans="3:24" x14ac:dyDescent="0.2">
      <c r="C65" s="6"/>
      <c r="D65" s="6"/>
      <c r="E65" s="23"/>
      <c r="F65" s="6"/>
      <c r="G65" s="23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spans="3:24" x14ac:dyDescent="0.2"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spans="3:24" x14ac:dyDescent="0.2">
      <c r="C67" s="6"/>
      <c r="D67" s="6"/>
      <c r="E67" s="23"/>
      <c r="F67" s="6"/>
      <c r="G67" s="23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spans="3:24" x14ac:dyDescent="0.2"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spans="3:24" x14ac:dyDescent="0.2"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spans="3:24" x14ac:dyDescent="0.2"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spans="3:24" x14ac:dyDescent="0.2"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spans="3:24" x14ac:dyDescent="0.2"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3:24" x14ac:dyDescent="0.2"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3:24" x14ac:dyDescent="0.2"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spans="3:24" x14ac:dyDescent="0.2"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spans="3:24" x14ac:dyDescent="0.2"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spans="3:24" x14ac:dyDescent="0.2"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spans="3:24" x14ac:dyDescent="0.2"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spans="3:24" x14ac:dyDescent="0.2"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3:24" x14ac:dyDescent="0.2"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3:24" x14ac:dyDescent="0.2"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3:24" x14ac:dyDescent="0.2"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3:24" x14ac:dyDescent="0.2"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3:24" x14ac:dyDescent="0.2"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3:24" x14ac:dyDescent="0.2"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3:24" x14ac:dyDescent="0.2"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3:24" x14ac:dyDescent="0.2"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3:24" x14ac:dyDescent="0.2"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3:24" x14ac:dyDescent="0.2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3:24" x14ac:dyDescent="0.2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3:24" x14ac:dyDescent="0.2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3:24" x14ac:dyDescent="0.2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3:24" x14ac:dyDescent="0.2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3:24" x14ac:dyDescent="0.2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3:24" x14ac:dyDescent="0.2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spans="3:24" x14ac:dyDescent="0.2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3:24" x14ac:dyDescent="0.2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3:24" x14ac:dyDescent="0.2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3:24" x14ac:dyDescent="0.2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spans="3:24" x14ac:dyDescent="0.2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spans="3:24" x14ac:dyDescent="0.2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 spans="3:24" x14ac:dyDescent="0.2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 spans="3:24" x14ac:dyDescent="0.2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W71"/>
  <sheetViews>
    <sheetView zoomScale="90" zoomScaleNormal="90" workbookViewId="0">
      <selection activeCell="D32" sqref="D32"/>
    </sheetView>
  </sheetViews>
  <sheetFormatPr baseColWidth="10" defaultColWidth="9.140625" defaultRowHeight="15" x14ac:dyDescent="0.25"/>
  <cols>
    <col min="1" max="1" width="19.28515625" customWidth="1"/>
    <col min="2" max="2" width="19" customWidth="1"/>
    <col min="3" max="3" width="14.85546875" customWidth="1"/>
    <col min="4" max="4" width="17.5703125" customWidth="1"/>
    <col min="5" max="6" width="18.7109375" customWidth="1"/>
    <col min="7" max="7" width="35" customWidth="1"/>
    <col min="8" max="8" width="26.7109375" customWidth="1"/>
    <col min="9" max="9" width="9.28515625" customWidth="1"/>
    <col min="10" max="10" width="10.5703125" customWidth="1"/>
    <col min="11" max="11" width="9.7109375" customWidth="1"/>
    <col min="12" max="12" width="13.85546875" customWidth="1"/>
    <col min="13" max="13" width="12" customWidth="1"/>
    <col min="14" max="14" width="10" customWidth="1"/>
    <col min="15" max="15" width="13.7109375" customWidth="1"/>
    <col min="16" max="16" width="10.7109375" customWidth="1"/>
    <col min="17" max="17" width="9.140625" customWidth="1"/>
    <col min="18" max="18" width="13.5703125" customWidth="1"/>
    <col min="19" max="19" width="14.7109375" customWidth="1"/>
    <col min="20" max="20" width="15.7109375" customWidth="1"/>
    <col min="21" max="24" width="16.7109375" customWidth="1"/>
    <col min="25" max="25" width="14.7109375" customWidth="1"/>
    <col min="26" max="27" width="14.28515625" customWidth="1"/>
    <col min="28" max="29" width="9.7109375" customWidth="1"/>
    <col min="30" max="30" width="11.140625" customWidth="1"/>
    <col min="31" max="31" width="12.5703125" customWidth="1"/>
    <col min="32" max="32" width="16.85546875" customWidth="1"/>
    <col min="33" max="33" width="17" customWidth="1"/>
    <col min="34" max="34" width="19.85546875" customWidth="1"/>
    <col min="35" max="35" width="14.28515625" customWidth="1"/>
    <col min="36" max="36" width="20.85546875" customWidth="1"/>
    <col min="37" max="37" width="20.28515625" customWidth="1"/>
    <col min="39" max="39" width="12" customWidth="1"/>
    <col min="40" max="40" width="10.5703125" customWidth="1"/>
    <col min="41" max="41" width="9.7109375" customWidth="1"/>
    <col min="42" max="42" width="10.5703125" customWidth="1"/>
    <col min="43" max="43" width="9.5703125" customWidth="1"/>
    <col min="44" max="44" width="11.140625" customWidth="1"/>
    <col min="45" max="45" width="9.7109375" customWidth="1"/>
    <col min="46" max="46" width="17.28515625" customWidth="1"/>
    <col min="47" max="47" width="20.42578125" customWidth="1"/>
    <col min="48" max="50" width="9.7109375" customWidth="1"/>
    <col min="51" max="55" width="8.85546875" customWidth="1"/>
    <col min="56" max="56" width="11" customWidth="1"/>
    <col min="57" max="57" width="20.42578125" customWidth="1"/>
    <col min="58" max="58" width="9.7109375" customWidth="1"/>
    <col min="59" max="59" width="28.42578125" customWidth="1"/>
    <col min="60" max="60" width="8.85546875" customWidth="1"/>
    <col min="61" max="61" width="8.5703125" customWidth="1"/>
    <col min="62" max="62" width="19.85546875" customWidth="1"/>
    <col min="63" max="63" width="16.140625" customWidth="1"/>
    <col min="64" max="64" width="21.5703125" customWidth="1"/>
    <col min="65" max="65" width="13.85546875" customWidth="1"/>
    <col min="67" max="67" width="9.5703125" customWidth="1"/>
    <col min="68" max="68" width="9.42578125" customWidth="1"/>
    <col min="69" max="69" width="9.28515625" customWidth="1"/>
    <col min="70" max="70" width="19.42578125" customWidth="1"/>
    <col min="71" max="71" width="9.28515625" customWidth="1"/>
    <col min="72" max="72" width="10.7109375" customWidth="1"/>
    <col min="73" max="73" width="16.140625" customWidth="1"/>
    <col min="74" max="74" width="15.5703125" customWidth="1"/>
    <col min="75" max="76" width="16.7109375" customWidth="1"/>
    <col min="77" max="77" width="8.85546875" customWidth="1"/>
    <col min="78" max="78" width="21.7109375" customWidth="1"/>
    <col min="79" max="79" width="9.28515625" customWidth="1"/>
    <col min="80" max="80" width="10" customWidth="1"/>
    <col min="81" max="81" width="10.5703125" customWidth="1"/>
    <col min="82" max="82" width="20" customWidth="1"/>
    <col min="83" max="83" width="10.28515625" customWidth="1"/>
    <col min="84" max="84" width="20.85546875" customWidth="1"/>
    <col min="85" max="85" width="23" customWidth="1"/>
    <col min="86" max="86" width="14.7109375" customWidth="1"/>
    <col min="87" max="87" width="21.7109375" customWidth="1"/>
    <col min="88" max="88" width="10.28515625" customWidth="1"/>
    <col min="89" max="89" width="16" customWidth="1"/>
    <col min="90" max="90" width="16.7109375" customWidth="1"/>
    <col min="91" max="91" width="14.7109375" customWidth="1"/>
    <col min="92" max="92" width="28.85546875" customWidth="1"/>
    <col min="93" max="93" width="21.85546875" customWidth="1"/>
    <col min="94" max="94" width="13.85546875" customWidth="1"/>
    <col min="95" max="95" width="11.85546875" customWidth="1"/>
    <col min="96" max="96" width="12.85546875" customWidth="1"/>
    <col min="97" max="99" width="13.85546875" customWidth="1"/>
    <col min="100" max="100" width="18.28515625" customWidth="1"/>
    <col min="101" max="101" width="19.7109375" customWidth="1"/>
  </cols>
  <sheetData>
    <row r="1" spans="1:101" x14ac:dyDescent="0.25">
      <c r="F1" s="29"/>
      <c r="G1" s="29"/>
      <c r="H1" s="29"/>
      <c r="I1" s="29"/>
      <c r="J1" s="29"/>
      <c r="K1" s="29"/>
      <c r="L1" s="29"/>
      <c r="M1" s="29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61"/>
      <c r="CM1" s="61"/>
      <c r="CN1" s="29"/>
      <c r="CO1" s="29"/>
      <c r="CP1" s="29"/>
      <c r="CQ1" s="29"/>
      <c r="CR1" s="61"/>
      <c r="CS1" s="61"/>
      <c r="CT1" s="61"/>
      <c r="CU1" s="61"/>
      <c r="CV1" s="61"/>
      <c r="CW1" s="61"/>
    </row>
    <row r="2" spans="1:101" x14ac:dyDescent="0.25"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</row>
    <row r="3" spans="1:101" x14ac:dyDescent="0.25">
      <c r="A3" s="29"/>
      <c r="B3" s="29"/>
      <c r="C3" s="29"/>
      <c r="D3" s="29"/>
      <c r="E3" s="29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</row>
    <row r="4" spans="1:10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</row>
    <row r="5" spans="1:10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</row>
    <row r="6" spans="1:101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</row>
    <row r="7" spans="1:10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</row>
    <row r="8" spans="1:101" x14ac:dyDescent="0.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</row>
    <row r="9" spans="1:101" x14ac:dyDescent="0.25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</row>
    <row r="10" spans="1:101" x14ac:dyDescent="0.25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</row>
    <row r="11" spans="1:101" x14ac:dyDescent="0.2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</row>
    <row r="12" spans="1:10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</row>
    <row r="13" spans="1:101" x14ac:dyDescent="0.25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</row>
    <row r="14" spans="1:101" x14ac:dyDescent="0.2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</row>
    <row r="15" spans="1:101" x14ac:dyDescent="0.25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</row>
    <row r="16" spans="1:101" x14ac:dyDescent="0.25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</row>
    <row r="17" spans="1:101" x14ac:dyDescent="0.25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</row>
    <row r="18" spans="1:101" x14ac:dyDescent="0.25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</row>
    <row r="19" spans="1:101" x14ac:dyDescent="0.25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</row>
    <row r="20" spans="1:101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</row>
    <row r="21" spans="1:101" x14ac:dyDescent="0.25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</row>
    <row r="22" spans="1:101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</row>
    <row r="23" spans="1:101" x14ac:dyDescent="0.25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</row>
    <row r="24" spans="1:101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</row>
    <row r="25" spans="1:101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</row>
    <row r="26" spans="1:101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</row>
    <row r="27" spans="1:101" x14ac:dyDescent="0.25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</row>
    <row r="28" spans="1:101" x14ac:dyDescent="0.25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</row>
    <row r="29" spans="1:101" x14ac:dyDescent="0.25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</row>
    <row r="30" spans="1:101" x14ac:dyDescent="0.25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</row>
    <row r="31" spans="1:101" x14ac:dyDescent="0.25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</row>
    <row r="32" spans="1:101" x14ac:dyDescent="0.25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</row>
    <row r="33" spans="1:101" x14ac:dyDescent="0.25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</row>
    <row r="34" spans="1:101" x14ac:dyDescent="0.2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</row>
    <row r="35" spans="1:101" x14ac:dyDescent="0.25"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</row>
    <row r="36" spans="1:101" x14ac:dyDescent="0.25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</row>
    <row r="37" spans="1:101" x14ac:dyDescent="0.25"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</row>
    <row r="38" spans="1:101" x14ac:dyDescent="0.25"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</row>
    <row r="39" spans="1:101" x14ac:dyDescent="0.25"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</row>
    <row r="40" spans="1:101" x14ac:dyDescent="0.25"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</row>
    <row r="41" spans="1:101" x14ac:dyDescent="0.25"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</row>
    <row r="42" spans="1:101" x14ac:dyDescent="0.25"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</row>
    <row r="43" spans="1:101" x14ac:dyDescent="0.25"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</row>
    <row r="44" spans="1:101" x14ac:dyDescent="0.25"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</row>
    <row r="45" spans="1:101" x14ac:dyDescent="0.25"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</row>
    <row r="46" spans="1:101" x14ac:dyDescent="0.25"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</row>
    <row r="47" spans="1:101" x14ac:dyDescent="0.25"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</row>
    <row r="48" spans="1:101" x14ac:dyDescent="0.25"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</row>
    <row r="49" spans="3:22" x14ac:dyDescent="0.25"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</row>
    <row r="50" spans="3:22" x14ac:dyDescent="0.25"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</row>
    <row r="51" spans="3:22" x14ac:dyDescent="0.25"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</row>
    <row r="52" spans="3:22" x14ac:dyDescent="0.25"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</row>
    <row r="53" spans="3:22" x14ac:dyDescent="0.25"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</row>
    <row r="54" spans="3:22" x14ac:dyDescent="0.25"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</row>
    <row r="55" spans="3:22" x14ac:dyDescent="0.25"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</row>
    <row r="56" spans="3:22" x14ac:dyDescent="0.25"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</row>
    <row r="57" spans="3:22" x14ac:dyDescent="0.25"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</row>
    <row r="58" spans="3:22" x14ac:dyDescent="0.25"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</row>
    <row r="59" spans="3:22" x14ac:dyDescent="0.25"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</row>
    <row r="60" spans="3:22" x14ac:dyDescent="0.25"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</row>
    <row r="61" spans="3:22" x14ac:dyDescent="0.25"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</row>
    <row r="62" spans="3:22" x14ac:dyDescent="0.25"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</row>
    <row r="63" spans="3:22" x14ac:dyDescent="0.25"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</row>
    <row r="64" spans="3:22" x14ac:dyDescent="0.25"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</row>
    <row r="65" spans="3:22" x14ac:dyDescent="0.25"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</row>
    <row r="66" spans="3:22" x14ac:dyDescent="0.25"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</row>
    <row r="67" spans="3:22" x14ac:dyDescent="0.25"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3:22" x14ac:dyDescent="0.25"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</row>
    <row r="69" spans="3:22" x14ac:dyDescent="0.25"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</row>
    <row r="70" spans="3:22" x14ac:dyDescent="0.25"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3:22" x14ac:dyDescent="0.25"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</sheetData>
  <mergeCells count="6">
    <mergeCell ref="CL1:CM1"/>
    <mergeCell ref="CR1:CU1"/>
    <mergeCell ref="CV1:CW1"/>
    <mergeCell ref="N1:U1"/>
    <mergeCell ref="V1:AL1"/>
    <mergeCell ref="BA1:BQ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5"/>
  <sheetViews>
    <sheetView zoomScaleNormal="100" workbookViewId="0">
      <selection activeCell="N17" sqref="N17"/>
    </sheetView>
  </sheetViews>
  <sheetFormatPr baseColWidth="10" defaultColWidth="9.140625" defaultRowHeight="15" x14ac:dyDescent="0.25"/>
  <cols>
    <col min="1" max="1" width="14.85546875" customWidth="1"/>
    <col min="2" max="2" width="13.5703125" customWidth="1"/>
    <col min="3" max="3" width="11.42578125" style="30" customWidth="1"/>
    <col min="4" max="4" width="57.140625" customWidth="1"/>
  </cols>
  <sheetData>
    <row r="1" spans="1:9" x14ac:dyDescent="0.25">
      <c r="A1" s="64" t="s">
        <v>4</v>
      </c>
      <c r="B1" s="65" t="s">
        <v>1</v>
      </c>
      <c r="C1" s="66" t="s">
        <v>2</v>
      </c>
      <c r="D1" s="62" t="s">
        <v>3</v>
      </c>
      <c r="E1" s="63" t="s">
        <v>71</v>
      </c>
    </row>
    <row r="2" spans="1:9" x14ac:dyDescent="0.25">
      <c r="A2" s="64"/>
      <c r="B2" s="65"/>
      <c r="C2" s="66"/>
      <c r="D2" s="62"/>
      <c r="E2" s="63"/>
    </row>
    <row r="3" spans="1:9" x14ac:dyDescent="0.25">
      <c r="A3" s="37"/>
      <c r="B3" t="s">
        <v>189</v>
      </c>
      <c r="D3" t="s">
        <v>192</v>
      </c>
      <c r="G3" t="s">
        <v>189</v>
      </c>
      <c r="H3" t="s">
        <v>190</v>
      </c>
      <c r="I3" t="s">
        <v>191</v>
      </c>
    </row>
    <row r="4" spans="1:9" x14ac:dyDescent="0.25">
      <c r="A4" s="38"/>
      <c r="B4" t="s">
        <v>166</v>
      </c>
      <c r="C4" s="30" t="s">
        <v>167</v>
      </c>
      <c r="D4" t="s">
        <v>195</v>
      </c>
      <c r="G4" t="s">
        <v>193</v>
      </c>
      <c r="H4" t="s">
        <v>194</v>
      </c>
      <c r="I4" t="s">
        <v>191</v>
      </c>
    </row>
    <row r="5" spans="1:9" x14ac:dyDescent="0.25">
      <c r="A5" s="38"/>
      <c r="B5" t="s">
        <v>168</v>
      </c>
      <c r="C5" s="30" t="s">
        <v>167</v>
      </c>
      <c r="D5" t="s">
        <v>199</v>
      </c>
      <c r="G5" t="s">
        <v>196</v>
      </c>
      <c r="H5" t="s">
        <v>197</v>
      </c>
      <c r="I5" t="s">
        <v>198</v>
      </c>
    </row>
    <row r="6" spans="1:9" x14ac:dyDescent="0.25">
      <c r="A6" s="38"/>
      <c r="B6" t="s">
        <v>169</v>
      </c>
      <c r="C6" s="30" t="s">
        <v>167</v>
      </c>
      <c r="D6" t="s">
        <v>202</v>
      </c>
      <c r="G6" t="s">
        <v>200</v>
      </c>
      <c r="H6" t="s">
        <v>201</v>
      </c>
      <c r="I6" t="s">
        <v>191</v>
      </c>
    </row>
    <row r="7" spans="1:9" x14ac:dyDescent="0.25">
      <c r="A7" s="38"/>
      <c r="B7" t="s">
        <v>170</v>
      </c>
      <c r="C7" s="30" t="s">
        <v>171</v>
      </c>
      <c r="D7" t="s">
        <v>206</v>
      </c>
      <c r="G7" t="s">
        <v>203</v>
      </c>
      <c r="H7" t="s">
        <v>204</v>
      </c>
      <c r="I7" t="s">
        <v>205</v>
      </c>
    </row>
    <row r="8" spans="1:9" x14ac:dyDescent="0.25">
      <c r="A8" s="38"/>
      <c r="B8" t="s">
        <v>170</v>
      </c>
      <c r="C8" s="30" t="s">
        <v>172</v>
      </c>
      <c r="G8" t="s">
        <v>207</v>
      </c>
      <c r="H8" t="s">
        <v>208</v>
      </c>
      <c r="I8" t="s">
        <v>198</v>
      </c>
    </row>
    <row r="9" spans="1:9" x14ac:dyDescent="0.25">
      <c r="A9" s="38"/>
      <c r="B9" t="s">
        <v>170</v>
      </c>
      <c r="C9" s="30" t="s">
        <v>173</v>
      </c>
      <c r="G9" t="s">
        <v>210</v>
      </c>
      <c r="H9" t="s">
        <v>92</v>
      </c>
      <c r="I9" t="s">
        <v>211</v>
      </c>
    </row>
    <row r="10" spans="1:9" x14ac:dyDescent="0.25">
      <c r="A10" s="38"/>
      <c r="B10" t="s">
        <v>174</v>
      </c>
      <c r="C10" s="30" t="s">
        <v>167</v>
      </c>
      <c r="D10" t="s">
        <v>209</v>
      </c>
      <c r="G10" t="s">
        <v>213</v>
      </c>
      <c r="H10" t="s">
        <v>214</v>
      </c>
      <c r="I10" t="s">
        <v>211</v>
      </c>
    </row>
    <row r="11" spans="1:9" x14ac:dyDescent="0.25">
      <c r="A11" s="38"/>
      <c r="B11" t="s">
        <v>175</v>
      </c>
      <c r="C11" s="30" t="s">
        <v>176</v>
      </c>
      <c r="D11" t="s">
        <v>212</v>
      </c>
      <c r="G11" t="s">
        <v>216</v>
      </c>
      <c r="H11" t="s">
        <v>217</v>
      </c>
      <c r="I11" t="s">
        <v>191</v>
      </c>
    </row>
    <row r="12" spans="1:9" x14ac:dyDescent="0.25">
      <c r="A12" s="38"/>
      <c r="B12" t="s">
        <v>177</v>
      </c>
      <c r="C12" s="30" t="s">
        <v>176</v>
      </c>
      <c r="D12" t="s">
        <v>215</v>
      </c>
      <c r="G12" t="s">
        <v>219</v>
      </c>
      <c r="H12" t="s">
        <v>220</v>
      </c>
      <c r="I12" t="s">
        <v>191</v>
      </c>
    </row>
    <row r="13" spans="1:9" x14ac:dyDescent="0.25">
      <c r="A13" s="38"/>
      <c r="B13" t="s">
        <v>178</v>
      </c>
      <c r="C13" s="30" t="s">
        <v>171</v>
      </c>
      <c r="D13" t="s">
        <v>218</v>
      </c>
      <c r="G13" t="s">
        <v>222</v>
      </c>
      <c r="H13" t="s">
        <v>223</v>
      </c>
      <c r="I13" t="s">
        <v>205</v>
      </c>
    </row>
    <row r="14" spans="1:9" x14ac:dyDescent="0.25">
      <c r="A14" s="38"/>
      <c r="B14" t="s">
        <v>179</v>
      </c>
      <c r="C14" s="30" t="s">
        <v>171</v>
      </c>
      <c r="D14" t="s">
        <v>221</v>
      </c>
      <c r="G14" t="s">
        <v>225</v>
      </c>
      <c r="H14" t="s">
        <v>226</v>
      </c>
      <c r="I14" t="s">
        <v>191</v>
      </c>
    </row>
    <row r="15" spans="1:9" x14ac:dyDescent="0.25">
      <c r="A15" s="36"/>
      <c r="B15" t="s">
        <v>180</v>
      </c>
      <c r="C15" s="30" t="s">
        <v>167</v>
      </c>
      <c r="D15" t="s">
        <v>224</v>
      </c>
      <c r="G15" t="s">
        <v>228</v>
      </c>
      <c r="H15" t="s">
        <v>229</v>
      </c>
      <c r="I15" t="s">
        <v>230</v>
      </c>
    </row>
    <row r="16" spans="1:9" x14ac:dyDescent="0.25">
      <c r="A16" s="38"/>
      <c r="B16" t="s">
        <v>181</v>
      </c>
      <c r="C16" s="30" t="s">
        <v>171</v>
      </c>
      <c r="D16" t="s">
        <v>227</v>
      </c>
      <c r="G16" t="s">
        <v>232</v>
      </c>
      <c r="I16" t="s">
        <v>205</v>
      </c>
    </row>
    <row r="17" spans="1:9" x14ac:dyDescent="0.25">
      <c r="A17" s="38"/>
      <c r="B17" t="s">
        <v>182</v>
      </c>
      <c r="C17" s="30" t="s">
        <v>183</v>
      </c>
      <c r="D17" t="s">
        <v>231</v>
      </c>
      <c r="G17" t="s">
        <v>234</v>
      </c>
      <c r="H17" t="s">
        <v>235</v>
      </c>
      <c r="I17" t="s">
        <v>205</v>
      </c>
    </row>
    <row r="18" spans="1:9" x14ac:dyDescent="0.25">
      <c r="A18" s="38"/>
      <c r="B18" t="s">
        <v>184</v>
      </c>
      <c r="C18" s="30" t="s">
        <v>171</v>
      </c>
      <c r="D18" t="s">
        <v>233</v>
      </c>
      <c r="G18" t="s">
        <v>237</v>
      </c>
      <c r="H18" t="s">
        <v>238</v>
      </c>
      <c r="I18" t="s">
        <v>211</v>
      </c>
    </row>
    <row r="19" spans="1:9" x14ac:dyDescent="0.25">
      <c r="A19" s="38"/>
      <c r="B19" t="s">
        <v>184</v>
      </c>
      <c r="C19" s="30" t="s">
        <v>185</v>
      </c>
      <c r="G19" t="s">
        <v>239</v>
      </c>
      <c r="H19" t="s">
        <v>240</v>
      </c>
      <c r="I19" t="s">
        <v>191</v>
      </c>
    </row>
    <row r="20" spans="1:9" x14ac:dyDescent="0.25">
      <c r="A20" s="38"/>
      <c r="B20" t="s">
        <v>186</v>
      </c>
      <c r="C20" s="30" t="s">
        <v>171</v>
      </c>
      <c r="D20" t="s">
        <v>236</v>
      </c>
      <c r="G20" t="s">
        <v>242</v>
      </c>
    </row>
    <row r="21" spans="1:9" x14ac:dyDescent="0.25">
      <c r="A21" s="38"/>
      <c r="B21" t="s">
        <v>186</v>
      </c>
      <c r="C21" s="30" t="s">
        <v>167</v>
      </c>
      <c r="G21" t="s">
        <v>243</v>
      </c>
    </row>
    <row r="22" spans="1:9" x14ac:dyDescent="0.25">
      <c r="A22" s="38"/>
      <c r="B22" t="s">
        <v>187</v>
      </c>
      <c r="C22" s="30" t="s">
        <v>176</v>
      </c>
      <c r="D22" t="s">
        <v>227</v>
      </c>
      <c r="G22" t="s">
        <v>244</v>
      </c>
    </row>
    <row r="23" spans="1:9" x14ac:dyDescent="0.25">
      <c r="A23" s="38"/>
      <c r="B23" t="s">
        <v>188</v>
      </c>
      <c r="C23" s="30" t="s">
        <v>171</v>
      </c>
      <c r="D23" t="s">
        <v>241</v>
      </c>
    </row>
    <row r="24" spans="1:9" x14ac:dyDescent="0.25">
      <c r="A24" s="38"/>
    </row>
    <row r="25" spans="1:9" x14ac:dyDescent="0.25">
      <c r="A25" s="38"/>
    </row>
    <row r="26" spans="1:9" x14ac:dyDescent="0.25">
      <c r="A26" s="38"/>
    </row>
    <row r="27" spans="1:9" x14ac:dyDescent="0.25">
      <c r="A27" s="38"/>
    </row>
    <row r="28" spans="1:9" x14ac:dyDescent="0.25">
      <c r="A28" s="38"/>
    </row>
    <row r="29" spans="1:9" x14ac:dyDescent="0.25">
      <c r="A29" s="38"/>
    </row>
    <row r="30" spans="1:9" x14ac:dyDescent="0.25">
      <c r="A30" s="38"/>
    </row>
    <row r="31" spans="1:9" x14ac:dyDescent="0.25">
      <c r="A31" s="38"/>
    </row>
    <row r="32" spans="1:9" x14ac:dyDescent="0.25">
      <c r="A32" s="36"/>
    </row>
    <row r="33" spans="1:1" x14ac:dyDescent="0.25">
      <c r="A33" s="36"/>
    </row>
    <row r="34" spans="1:1" x14ac:dyDescent="0.25">
      <c r="A34" s="36"/>
    </row>
    <row r="35" spans="1:1" x14ac:dyDescent="0.25">
      <c r="A35" s="36"/>
    </row>
    <row r="36" spans="1:1" x14ac:dyDescent="0.25">
      <c r="A36" s="36"/>
    </row>
    <row r="37" spans="1:1" x14ac:dyDescent="0.25">
      <c r="A37" s="38"/>
    </row>
    <row r="38" spans="1:1" x14ac:dyDescent="0.25">
      <c r="A38" s="38"/>
    </row>
    <row r="39" spans="1:1" x14ac:dyDescent="0.25">
      <c r="A39" s="38"/>
    </row>
    <row r="40" spans="1:1" x14ac:dyDescent="0.25">
      <c r="A40" s="38"/>
    </row>
    <row r="41" spans="1:1" x14ac:dyDescent="0.25">
      <c r="A41" s="38"/>
    </row>
    <row r="42" spans="1:1" x14ac:dyDescent="0.25">
      <c r="A42" s="38"/>
    </row>
    <row r="43" spans="1:1" x14ac:dyDescent="0.25">
      <c r="A43" s="38"/>
    </row>
    <row r="44" spans="1:1" x14ac:dyDescent="0.25">
      <c r="A44" s="38"/>
    </row>
    <row r="45" spans="1:1" x14ac:dyDescent="0.25">
      <c r="A45" s="38"/>
    </row>
  </sheetData>
  <mergeCells count="5">
    <mergeCell ref="D1:D2"/>
    <mergeCell ref="E1:E2"/>
    <mergeCell ref="A1:A2"/>
    <mergeCell ref="B1:B2"/>
    <mergeCell ref="C1:C2"/>
  </mergeCells>
  <conditionalFormatting sqref="M5">
    <cfRule type="expression" dxfId="46" priority="1">
      <formula>AND(M5&lt;VALUE(SUBSTITUTE(SUBSTITUTE(SUBSTITUTE(M$7,"&lt;",""),"*",""),"&gt;",""))-0.000001,NOT(ISBLANK(M5)))</formula>
    </cfRule>
  </conditionalFormatting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79"/>
  <sheetViews>
    <sheetView tabSelected="1" view="pageLayout" zoomScale="70" zoomScaleNormal="80" zoomScalePageLayoutView="70" workbookViewId="0">
      <selection activeCell="B1" sqref="B1:B2"/>
    </sheetView>
  </sheetViews>
  <sheetFormatPr baseColWidth="10" defaultColWidth="9.140625" defaultRowHeight="15" x14ac:dyDescent="0.25"/>
  <cols>
    <col min="1" max="1" width="15.5703125" customWidth="1"/>
    <col min="2" max="2" width="9.42578125" customWidth="1"/>
    <col min="3" max="7" width="9.28515625" customWidth="1"/>
    <col min="8" max="15" width="7.140625" customWidth="1"/>
    <col min="16" max="16" width="15.7109375" customWidth="1"/>
    <col min="18" max="20" width="11.7109375" customWidth="1"/>
    <col min="21" max="25" width="8.5703125" customWidth="1"/>
    <col min="26" max="28" width="10" customWidth="1"/>
    <col min="29" max="29" width="8.5703125" customWidth="1"/>
    <col min="30" max="30" width="10.140625" customWidth="1"/>
    <col min="31" max="31" width="8.5703125" customWidth="1"/>
    <col min="32" max="34" width="10" customWidth="1"/>
    <col min="35" max="36" width="10.7109375" customWidth="1"/>
    <col min="37" max="37" width="11.5703125" customWidth="1"/>
    <col min="38" max="38" width="29.42578125" customWidth="1"/>
  </cols>
  <sheetData>
    <row r="1" spans="1:38" ht="24.75" customHeight="1" x14ac:dyDescent="0.25">
      <c r="A1" s="71" t="s">
        <v>4</v>
      </c>
      <c r="B1" s="93" t="s">
        <v>429</v>
      </c>
      <c r="C1" s="93" t="s">
        <v>428</v>
      </c>
      <c r="D1" s="69" t="s">
        <v>427</v>
      </c>
      <c r="E1" s="69" t="s">
        <v>353</v>
      </c>
      <c r="F1" s="65" t="s">
        <v>354</v>
      </c>
      <c r="G1" s="65"/>
      <c r="H1" s="95" t="s">
        <v>0</v>
      </c>
      <c r="I1" s="96"/>
      <c r="J1" s="96"/>
      <c r="K1" s="96"/>
      <c r="L1" s="96"/>
      <c r="M1" s="96"/>
      <c r="N1" s="96"/>
      <c r="O1" s="97"/>
      <c r="P1" s="93" t="s">
        <v>160</v>
      </c>
      <c r="Q1" s="93" t="s">
        <v>96</v>
      </c>
      <c r="R1" s="93" t="s">
        <v>359</v>
      </c>
      <c r="S1" s="93" t="s">
        <v>368</v>
      </c>
      <c r="T1" s="93" t="s">
        <v>369</v>
      </c>
      <c r="U1" s="95" t="s">
        <v>161</v>
      </c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7"/>
      <c r="AL1" s="91" t="s">
        <v>3</v>
      </c>
    </row>
    <row r="2" spans="1:38" ht="30" customHeight="1" x14ac:dyDescent="0.25">
      <c r="A2" s="72"/>
      <c r="B2" s="94"/>
      <c r="C2" s="94"/>
      <c r="D2" s="70"/>
      <c r="E2" s="70"/>
      <c r="F2" s="58" t="s">
        <v>355</v>
      </c>
      <c r="G2" s="58" t="s">
        <v>356</v>
      </c>
      <c r="H2" s="32" t="s">
        <v>5</v>
      </c>
      <c r="I2" s="32" t="s">
        <v>6</v>
      </c>
      <c r="J2" s="32" t="s">
        <v>7</v>
      </c>
      <c r="K2" s="32" t="s">
        <v>8</v>
      </c>
      <c r="L2" s="32" t="s">
        <v>9</v>
      </c>
      <c r="M2" s="32" t="s">
        <v>10</v>
      </c>
      <c r="N2" s="32" t="s">
        <v>11</v>
      </c>
      <c r="O2" s="32" t="s">
        <v>12</v>
      </c>
      <c r="P2" s="94"/>
      <c r="Q2" s="94"/>
      <c r="R2" s="94"/>
      <c r="S2" s="94"/>
      <c r="T2" s="94"/>
      <c r="U2" s="31" t="s">
        <v>97</v>
      </c>
      <c r="V2" s="33" t="s">
        <v>72</v>
      </c>
      <c r="W2" s="33" t="s">
        <v>162</v>
      </c>
      <c r="X2" s="33" t="s">
        <v>163</v>
      </c>
      <c r="Y2" s="33" t="s">
        <v>75</v>
      </c>
      <c r="Z2" s="33" t="s">
        <v>76</v>
      </c>
      <c r="AA2" s="33" t="s">
        <v>91</v>
      </c>
      <c r="AB2" s="33" t="s">
        <v>98</v>
      </c>
      <c r="AC2" s="33" t="s">
        <v>78</v>
      </c>
      <c r="AD2" s="33" t="s">
        <v>99</v>
      </c>
      <c r="AE2" s="33" t="s">
        <v>100</v>
      </c>
      <c r="AF2" s="33" t="s">
        <v>101</v>
      </c>
      <c r="AG2" s="33" t="s">
        <v>102</v>
      </c>
      <c r="AH2" s="33" t="s">
        <v>103</v>
      </c>
      <c r="AI2" s="33" t="s">
        <v>104</v>
      </c>
      <c r="AJ2" s="33" t="s">
        <v>105</v>
      </c>
      <c r="AK2" s="33" t="s">
        <v>106</v>
      </c>
      <c r="AL2" s="92"/>
    </row>
    <row r="3" spans="1:38" x14ac:dyDescent="0.25">
      <c r="A3" s="86">
        <v>45015</v>
      </c>
      <c r="B3" s="32" t="s">
        <v>389</v>
      </c>
      <c r="C3" s="59" t="s">
        <v>363</v>
      </c>
      <c r="D3" s="59">
        <v>-55.23</v>
      </c>
      <c r="E3" s="59">
        <v>5.5</v>
      </c>
      <c r="F3" s="59">
        <v>89.5</v>
      </c>
      <c r="G3" s="59">
        <v>0.9</v>
      </c>
      <c r="H3" s="34">
        <v>31</v>
      </c>
      <c r="I3" s="34">
        <v>4.5999999999999996</v>
      </c>
      <c r="J3" s="34">
        <v>74</v>
      </c>
      <c r="K3" s="34">
        <v>67</v>
      </c>
      <c r="L3" s="34">
        <v>3</v>
      </c>
      <c r="M3" s="34">
        <v>28</v>
      </c>
      <c r="N3" s="34">
        <v>120</v>
      </c>
      <c r="O3" s="34">
        <v>320</v>
      </c>
      <c r="P3" s="34">
        <v>33.799999999999997</v>
      </c>
      <c r="Q3" s="34" t="s">
        <v>357</v>
      </c>
      <c r="R3" s="34">
        <v>5.8</v>
      </c>
      <c r="S3" s="34"/>
      <c r="T3" s="34"/>
      <c r="U3" s="34">
        <v>13000</v>
      </c>
      <c r="V3" s="34">
        <v>120</v>
      </c>
      <c r="W3" s="34">
        <v>97</v>
      </c>
      <c r="X3" s="34">
        <v>13</v>
      </c>
      <c r="Y3" s="34">
        <v>89</v>
      </c>
      <c r="Z3" s="34">
        <v>420</v>
      </c>
      <c r="AA3" s="34">
        <v>300</v>
      </c>
      <c r="AB3" s="34">
        <v>540</v>
      </c>
      <c r="AC3" s="34">
        <v>1000</v>
      </c>
      <c r="AD3" s="34">
        <v>520</v>
      </c>
      <c r="AE3" s="34">
        <v>780</v>
      </c>
      <c r="AF3" s="34">
        <v>2700</v>
      </c>
      <c r="AG3" s="34">
        <v>1200</v>
      </c>
      <c r="AH3" s="34">
        <v>1700</v>
      </c>
      <c r="AI3" s="34">
        <v>360</v>
      </c>
      <c r="AJ3" s="34">
        <v>1900</v>
      </c>
      <c r="AK3" s="34">
        <v>1100</v>
      </c>
      <c r="AL3" s="40"/>
    </row>
    <row r="4" spans="1:38" x14ac:dyDescent="0.25">
      <c r="A4" s="87"/>
      <c r="B4" s="32" t="s">
        <v>390</v>
      </c>
      <c r="C4" s="59" t="s">
        <v>363</v>
      </c>
      <c r="D4" s="59">
        <v>-55.89</v>
      </c>
      <c r="E4" s="59">
        <v>4.3</v>
      </c>
      <c r="F4" s="59">
        <v>88.600000000000009</v>
      </c>
      <c r="G4" s="59">
        <v>0.8</v>
      </c>
      <c r="H4" s="34">
        <v>24</v>
      </c>
      <c r="I4" s="34">
        <v>3.7</v>
      </c>
      <c r="J4" s="34">
        <v>33</v>
      </c>
      <c r="K4" s="34">
        <v>50</v>
      </c>
      <c r="L4" s="34">
        <v>1.5</v>
      </c>
      <c r="M4" s="34">
        <v>24</v>
      </c>
      <c r="N4" s="34">
        <v>110</v>
      </c>
      <c r="O4" s="34">
        <v>310</v>
      </c>
      <c r="P4" s="34">
        <v>51.3</v>
      </c>
      <c r="Q4" s="34" t="s">
        <v>357</v>
      </c>
      <c r="R4" s="34"/>
      <c r="S4" s="34"/>
      <c r="T4" s="34"/>
      <c r="U4" s="34">
        <v>49000</v>
      </c>
      <c r="V4" s="34">
        <v>720</v>
      </c>
      <c r="W4" s="34">
        <v>1600</v>
      </c>
      <c r="X4" s="34">
        <v>780</v>
      </c>
      <c r="Y4" s="34">
        <v>2200</v>
      </c>
      <c r="Z4" s="34">
        <v>4800</v>
      </c>
      <c r="AA4" s="34">
        <v>6000</v>
      </c>
      <c r="AB4" s="34">
        <v>2200</v>
      </c>
      <c r="AC4" s="34">
        <v>3500</v>
      </c>
      <c r="AD4" s="34">
        <v>2500</v>
      </c>
      <c r="AE4" s="34">
        <v>3100</v>
      </c>
      <c r="AF4" s="34">
        <v>4500</v>
      </c>
      <c r="AG4" s="34">
        <v>3800</v>
      </c>
      <c r="AH4" s="34">
        <v>2800</v>
      </c>
      <c r="AI4" s="34">
        <v>2400</v>
      </c>
      <c r="AJ4" s="34">
        <v>4400</v>
      </c>
      <c r="AK4" s="34">
        <v>3400</v>
      </c>
      <c r="AL4" s="40"/>
    </row>
    <row r="5" spans="1:38" x14ac:dyDescent="0.25">
      <c r="A5" s="87"/>
      <c r="B5" s="32" t="s">
        <v>391</v>
      </c>
      <c r="C5" s="59" t="s">
        <v>363</v>
      </c>
      <c r="D5" s="59">
        <v>-56.68</v>
      </c>
      <c r="E5" s="59">
        <v>5.6</v>
      </c>
      <c r="F5" s="59">
        <v>77.599999999999994</v>
      </c>
      <c r="G5" s="59">
        <v>0.7</v>
      </c>
      <c r="H5" s="34">
        <v>18</v>
      </c>
      <c r="I5" s="34">
        <v>3.6</v>
      </c>
      <c r="J5" s="34">
        <v>29</v>
      </c>
      <c r="K5" s="34">
        <v>42</v>
      </c>
      <c r="L5" s="34">
        <v>1.1000000000000001</v>
      </c>
      <c r="M5" s="34">
        <v>22</v>
      </c>
      <c r="N5" s="34">
        <v>90</v>
      </c>
      <c r="O5" s="34">
        <v>280</v>
      </c>
      <c r="P5" s="34">
        <v>49.4</v>
      </c>
      <c r="Q5" s="34">
        <v>17</v>
      </c>
      <c r="R5" s="34">
        <v>2.7</v>
      </c>
      <c r="S5" s="34"/>
      <c r="T5" s="34"/>
      <c r="U5" s="34">
        <v>13000</v>
      </c>
      <c r="V5" s="34">
        <v>110</v>
      </c>
      <c r="W5" s="34">
        <v>99</v>
      </c>
      <c r="X5" s="34">
        <v>13</v>
      </c>
      <c r="Y5" s="34">
        <v>86</v>
      </c>
      <c r="Z5" s="34">
        <v>440</v>
      </c>
      <c r="AA5" s="34">
        <v>330</v>
      </c>
      <c r="AB5" s="34">
        <v>590</v>
      </c>
      <c r="AC5" s="34">
        <v>1000</v>
      </c>
      <c r="AD5" s="34">
        <v>620</v>
      </c>
      <c r="AE5" s="34">
        <v>870</v>
      </c>
      <c r="AF5" s="34">
        <v>2300</v>
      </c>
      <c r="AG5" s="34">
        <v>1400</v>
      </c>
      <c r="AH5" s="34">
        <v>1800</v>
      </c>
      <c r="AI5" s="34">
        <v>460</v>
      </c>
      <c r="AJ5" s="34">
        <v>2000</v>
      </c>
      <c r="AK5" s="34">
        <v>1200</v>
      </c>
      <c r="AL5" s="40"/>
    </row>
    <row r="6" spans="1:38" x14ac:dyDescent="0.25">
      <c r="A6" s="87"/>
      <c r="B6" s="32" t="s">
        <v>392</v>
      </c>
      <c r="C6" s="59" t="s">
        <v>363</v>
      </c>
      <c r="D6" s="59">
        <v>-57.11</v>
      </c>
      <c r="E6" s="59">
        <v>5.4</v>
      </c>
      <c r="F6" s="59">
        <v>84.5</v>
      </c>
      <c r="G6" s="59">
        <v>0.8</v>
      </c>
      <c r="H6" s="34">
        <v>22</v>
      </c>
      <c r="I6" s="34">
        <v>4.5999999999999996</v>
      </c>
      <c r="J6" s="34">
        <v>31</v>
      </c>
      <c r="K6" s="34">
        <v>89</v>
      </c>
      <c r="L6" s="34">
        <v>1.6</v>
      </c>
      <c r="M6" s="34">
        <v>24</v>
      </c>
      <c r="N6" s="34">
        <v>110</v>
      </c>
      <c r="O6" s="34">
        <v>360</v>
      </c>
      <c r="P6" s="34">
        <v>46</v>
      </c>
      <c r="Q6" s="34">
        <v>28</v>
      </c>
      <c r="R6" s="34"/>
      <c r="S6" s="34"/>
      <c r="T6" s="34"/>
      <c r="U6" s="34">
        <v>19000</v>
      </c>
      <c r="V6" s="34">
        <v>100</v>
      </c>
      <c r="W6" s="34">
        <v>100</v>
      </c>
      <c r="X6" s="34">
        <v>12</v>
      </c>
      <c r="Y6" s="34">
        <v>72</v>
      </c>
      <c r="Z6" s="34">
        <v>440</v>
      </c>
      <c r="AA6" s="34">
        <v>400</v>
      </c>
      <c r="AB6" s="34">
        <v>630</v>
      </c>
      <c r="AC6" s="34">
        <v>1300</v>
      </c>
      <c r="AD6" s="34">
        <v>690</v>
      </c>
      <c r="AE6" s="34">
        <v>1100</v>
      </c>
      <c r="AF6" s="34">
        <v>3500</v>
      </c>
      <c r="AG6" s="34">
        <v>3700</v>
      </c>
      <c r="AH6" s="34">
        <v>2500</v>
      </c>
      <c r="AI6" s="34">
        <v>520</v>
      </c>
      <c r="AJ6" s="34">
        <v>2500</v>
      </c>
      <c r="AK6" s="34">
        <v>1400</v>
      </c>
      <c r="AL6" s="40"/>
    </row>
    <row r="7" spans="1:38" x14ac:dyDescent="0.25">
      <c r="A7" s="87"/>
      <c r="B7" s="32" t="s">
        <v>393</v>
      </c>
      <c r="C7" s="59" t="s">
        <v>363</v>
      </c>
      <c r="D7" s="59">
        <v>-48.59</v>
      </c>
      <c r="E7" s="59">
        <v>6.5</v>
      </c>
      <c r="F7" s="59">
        <v>87.2</v>
      </c>
      <c r="G7" s="59">
        <v>0.8</v>
      </c>
      <c r="H7" s="34">
        <v>33</v>
      </c>
      <c r="I7" s="34">
        <v>6</v>
      </c>
      <c r="J7" s="34">
        <v>47</v>
      </c>
      <c r="K7" s="34">
        <v>71</v>
      </c>
      <c r="L7" s="34">
        <v>3.8</v>
      </c>
      <c r="M7" s="34">
        <v>28</v>
      </c>
      <c r="N7" s="34">
        <v>190</v>
      </c>
      <c r="O7" s="34">
        <v>400</v>
      </c>
      <c r="P7" s="34">
        <v>39</v>
      </c>
      <c r="Q7" s="34" t="s">
        <v>357</v>
      </c>
      <c r="R7" s="34"/>
      <c r="S7" s="34"/>
      <c r="T7" s="34"/>
      <c r="U7" s="34">
        <v>18000</v>
      </c>
      <c r="V7" s="34">
        <v>140</v>
      </c>
      <c r="W7" s="34">
        <v>110</v>
      </c>
      <c r="X7" s="34">
        <v>16</v>
      </c>
      <c r="Y7" s="34">
        <v>100</v>
      </c>
      <c r="Z7" s="34">
        <v>610</v>
      </c>
      <c r="AA7" s="34">
        <v>430</v>
      </c>
      <c r="AB7" s="34">
        <v>680</v>
      </c>
      <c r="AC7" s="34">
        <v>1400</v>
      </c>
      <c r="AD7" s="34">
        <v>680</v>
      </c>
      <c r="AE7" s="34">
        <v>1100</v>
      </c>
      <c r="AF7" s="34">
        <v>3400</v>
      </c>
      <c r="AG7" s="34">
        <v>2000</v>
      </c>
      <c r="AH7" s="34">
        <v>2500</v>
      </c>
      <c r="AI7" s="34">
        <v>560</v>
      </c>
      <c r="AJ7" s="34">
        <v>2600</v>
      </c>
      <c r="AK7" s="34">
        <v>1400</v>
      </c>
      <c r="AL7" s="40"/>
    </row>
    <row r="8" spans="1:38" x14ac:dyDescent="0.25">
      <c r="A8" s="87"/>
      <c r="B8" s="32" t="s">
        <v>394</v>
      </c>
      <c r="C8" s="59" t="s">
        <v>363</v>
      </c>
      <c r="D8" s="59">
        <v>-28.27</v>
      </c>
      <c r="E8" s="59">
        <v>17</v>
      </c>
      <c r="F8" s="59">
        <v>48.699999999999996</v>
      </c>
      <c r="G8" s="59">
        <v>0.2</v>
      </c>
      <c r="H8" s="34">
        <v>20</v>
      </c>
      <c r="I8" s="34">
        <v>1.3</v>
      </c>
      <c r="J8" s="34">
        <v>22</v>
      </c>
      <c r="K8" s="34">
        <v>34</v>
      </c>
      <c r="L8" s="34">
        <v>0.22</v>
      </c>
      <c r="M8" s="34">
        <v>8.5</v>
      </c>
      <c r="N8" s="34">
        <v>46</v>
      </c>
      <c r="O8" s="34">
        <v>170</v>
      </c>
      <c r="P8" s="34">
        <v>27.7</v>
      </c>
      <c r="Q8" s="34" t="s">
        <v>357</v>
      </c>
      <c r="R8" s="34">
        <v>0.19</v>
      </c>
      <c r="S8" s="34"/>
      <c r="T8" s="34"/>
      <c r="U8" s="34">
        <v>5300</v>
      </c>
      <c r="V8" s="34">
        <v>140</v>
      </c>
      <c r="W8" s="34">
        <v>38</v>
      </c>
      <c r="X8" s="34">
        <v>50</v>
      </c>
      <c r="Y8" s="34">
        <v>110</v>
      </c>
      <c r="Z8" s="34">
        <v>310</v>
      </c>
      <c r="AA8" s="34">
        <v>140</v>
      </c>
      <c r="AB8" s="34">
        <v>760</v>
      </c>
      <c r="AC8" s="34">
        <v>710</v>
      </c>
      <c r="AD8" s="34">
        <v>240</v>
      </c>
      <c r="AE8" s="34">
        <v>340</v>
      </c>
      <c r="AF8" s="34">
        <v>740</v>
      </c>
      <c r="AG8" s="34">
        <v>360</v>
      </c>
      <c r="AH8" s="34">
        <v>440</v>
      </c>
      <c r="AI8" s="34">
        <v>140</v>
      </c>
      <c r="AJ8" s="34">
        <v>500</v>
      </c>
      <c r="AK8" s="34">
        <v>320</v>
      </c>
      <c r="AL8" s="40"/>
    </row>
    <row r="9" spans="1:38" x14ac:dyDescent="0.25">
      <c r="A9" s="87"/>
      <c r="B9" s="32" t="s">
        <v>395</v>
      </c>
      <c r="C9" s="59" t="s">
        <v>363</v>
      </c>
      <c r="D9" s="59">
        <v>-52.97</v>
      </c>
      <c r="E9" s="59">
        <v>5.9</v>
      </c>
      <c r="F9" s="59">
        <v>84.3</v>
      </c>
      <c r="G9" s="59">
        <v>0.8</v>
      </c>
      <c r="H9" s="34">
        <v>24</v>
      </c>
      <c r="I9" s="34">
        <v>3.8</v>
      </c>
      <c r="J9" s="34">
        <v>34</v>
      </c>
      <c r="K9" s="34">
        <v>55</v>
      </c>
      <c r="L9" s="34">
        <v>1.3</v>
      </c>
      <c r="M9" s="34">
        <v>22</v>
      </c>
      <c r="N9" s="34">
        <v>89</v>
      </c>
      <c r="O9" s="34">
        <v>290</v>
      </c>
      <c r="P9" s="34">
        <v>47</v>
      </c>
      <c r="Q9" s="34" t="s">
        <v>357</v>
      </c>
      <c r="R9" s="34"/>
      <c r="S9" s="34"/>
      <c r="T9" s="34"/>
      <c r="U9" s="34">
        <v>6800</v>
      </c>
      <c r="V9" s="34">
        <v>37</v>
      </c>
      <c r="W9" s="34">
        <v>39</v>
      </c>
      <c r="X9" s="34" t="s">
        <v>358</v>
      </c>
      <c r="Y9" s="34">
        <v>29</v>
      </c>
      <c r="Z9" s="34">
        <v>160</v>
      </c>
      <c r="AA9" s="34">
        <v>130</v>
      </c>
      <c r="AB9" s="34">
        <v>230</v>
      </c>
      <c r="AC9" s="34">
        <v>450</v>
      </c>
      <c r="AD9" s="34">
        <v>230</v>
      </c>
      <c r="AE9" s="34">
        <v>380</v>
      </c>
      <c r="AF9" s="34">
        <v>1500</v>
      </c>
      <c r="AG9" s="34">
        <v>1000</v>
      </c>
      <c r="AH9" s="34">
        <v>870</v>
      </c>
      <c r="AI9" s="34">
        <v>200</v>
      </c>
      <c r="AJ9" s="34">
        <v>1000</v>
      </c>
      <c r="AK9" s="34">
        <v>560</v>
      </c>
      <c r="AL9" s="40"/>
    </row>
    <row r="10" spans="1:38" x14ac:dyDescent="0.25">
      <c r="A10" s="87"/>
      <c r="B10" s="32" t="s">
        <v>396</v>
      </c>
      <c r="C10" s="59" t="s">
        <v>363</v>
      </c>
      <c r="D10" s="59">
        <v>-42.3</v>
      </c>
      <c r="E10" s="59">
        <v>5</v>
      </c>
      <c r="F10" s="59">
        <v>85.1</v>
      </c>
      <c r="G10" s="59">
        <v>1</v>
      </c>
      <c r="H10" s="34">
        <v>23</v>
      </c>
      <c r="I10" s="34">
        <v>3.4</v>
      </c>
      <c r="J10" s="34">
        <v>55</v>
      </c>
      <c r="K10" s="34">
        <v>58</v>
      </c>
      <c r="L10" s="34">
        <v>4.0999999999999996</v>
      </c>
      <c r="M10" s="34">
        <v>30</v>
      </c>
      <c r="N10" s="34">
        <v>200</v>
      </c>
      <c r="O10" s="34">
        <v>270</v>
      </c>
      <c r="P10" s="34">
        <v>19.3</v>
      </c>
      <c r="Q10" s="34" t="s">
        <v>357</v>
      </c>
      <c r="R10" s="34"/>
      <c r="S10" s="34"/>
      <c r="T10" s="34"/>
      <c r="U10" s="34">
        <v>6300</v>
      </c>
      <c r="V10" s="34">
        <v>69</v>
      </c>
      <c r="W10" s="34">
        <v>45</v>
      </c>
      <c r="X10" s="34" t="s">
        <v>358</v>
      </c>
      <c r="Y10" s="34">
        <v>48</v>
      </c>
      <c r="Z10" s="34">
        <v>310</v>
      </c>
      <c r="AA10" s="34">
        <v>170</v>
      </c>
      <c r="AB10" s="34">
        <v>320</v>
      </c>
      <c r="AC10" s="34">
        <v>570</v>
      </c>
      <c r="AD10" s="34">
        <v>270</v>
      </c>
      <c r="AE10" s="34">
        <v>420</v>
      </c>
      <c r="AF10" s="34">
        <v>850</v>
      </c>
      <c r="AG10" s="34">
        <v>700</v>
      </c>
      <c r="AH10" s="34">
        <v>860</v>
      </c>
      <c r="AI10" s="34">
        <v>200</v>
      </c>
      <c r="AJ10" s="34">
        <v>930</v>
      </c>
      <c r="AK10" s="34">
        <v>520</v>
      </c>
      <c r="AL10" s="40"/>
    </row>
    <row r="11" spans="1:38" x14ac:dyDescent="0.25">
      <c r="A11" s="88"/>
      <c r="B11" s="32" t="s">
        <v>397</v>
      </c>
      <c r="C11" s="59" t="s">
        <v>363</v>
      </c>
      <c r="D11" s="59">
        <v>-53.42</v>
      </c>
      <c r="E11" s="59">
        <v>5.3</v>
      </c>
      <c r="F11" s="59">
        <v>89.2</v>
      </c>
      <c r="G11" s="59">
        <v>0.8</v>
      </c>
      <c r="H11" s="34">
        <v>36</v>
      </c>
      <c r="I11" s="34">
        <v>4.8</v>
      </c>
      <c r="J11" s="34">
        <v>46</v>
      </c>
      <c r="K11" s="34">
        <v>63</v>
      </c>
      <c r="L11" s="34">
        <v>2.2000000000000002</v>
      </c>
      <c r="M11" s="34">
        <v>27</v>
      </c>
      <c r="N11" s="34">
        <v>150</v>
      </c>
      <c r="O11" s="34">
        <v>360</v>
      </c>
      <c r="P11" s="34">
        <v>37.1</v>
      </c>
      <c r="Q11" s="34">
        <v>25</v>
      </c>
      <c r="R11" s="34"/>
      <c r="S11" s="34"/>
      <c r="T11" s="34"/>
      <c r="U11" s="34">
        <v>16000</v>
      </c>
      <c r="V11" s="34">
        <v>110</v>
      </c>
      <c r="W11" s="34">
        <v>110</v>
      </c>
      <c r="X11" s="34">
        <v>17</v>
      </c>
      <c r="Y11" s="34">
        <v>78</v>
      </c>
      <c r="Z11" s="34">
        <v>540</v>
      </c>
      <c r="AA11" s="34">
        <v>390</v>
      </c>
      <c r="AB11" s="34">
        <v>650</v>
      </c>
      <c r="AC11" s="34">
        <v>1300</v>
      </c>
      <c r="AD11" s="34">
        <v>620</v>
      </c>
      <c r="AE11" s="34">
        <v>1000</v>
      </c>
      <c r="AF11" s="34">
        <v>2300</v>
      </c>
      <c r="AG11" s="34">
        <v>2100</v>
      </c>
      <c r="AH11" s="34">
        <v>2400</v>
      </c>
      <c r="AI11" s="34">
        <v>520</v>
      </c>
      <c r="AJ11" s="34">
        <v>2400</v>
      </c>
      <c r="AK11" s="34">
        <v>1300</v>
      </c>
      <c r="AL11" s="40"/>
    </row>
    <row r="12" spans="1:38" x14ac:dyDescent="0.25">
      <c r="A12" s="60">
        <v>42492</v>
      </c>
      <c r="B12" s="89" t="s">
        <v>388</v>
      </c>
      <c r="C12" s="59" t="s">
        <v>363</v>
      </c>
      <c r="D12" s="59"/>
      <c r="E12" s="59">
        <v>2.95</v>
      </c>
      <c r="F12" s="59">
        <v>30.7</v>
      </c>
      <c r="G12" s="59">
        <v>0.2</v>
      </c>
      <c r="H12" s="34">
        <v>2.74</v>
      </c>
      <c r="I12" s="34">
        <v>0.78</v>
      </c>
      <c r="J12" s="34">
        <v>11</v>
      </c>
      <c r="K12" s="34">
        <v>21.4</v>
      </c>
      <c r="L12" s="34" t="s">
        <v>109</v>
      </c>
      <c r="M12" s="34">
        <v>7.7</v>
      </c>
      <c r="N12" s="34">
        <v>45.2</v>
      </c>
      <c r="O12" s="34">
        <v>116</v>
      </c>
      <c r="P12" s="34">
        <v>21.1</v>
      </c>
      <c r="Q12" s="34">
        <v>5.6</v>
      </c>
      <c r="R12" s="34"/>
      <c r="S12" s="34"/>
      <c r="T12" s="34"/>
      <c r="U12" s="34">
        <v>3400</v>
      </c>
      <c r="V12" s="34">
        <v>21</v>
      </c>
      <c r="W12" s="34" t="s">
        <v>358</v>
      </c>
      <c r="X12" s="34">
        <v>13</v>
      </c>
      <c r="Y12" s="34">
        <v>18</v>
      </c>
      <c r="Z12" s="34">
        <v>114</v>
      </c>
      <c r="AA12" s="34">
        <v>55</v>
      </c>
      <c r="AB12" s="34">
        <v>532</v>
      </c>
      <c r="AC12" s="34">
        <v>404</v>
      </c>
      <c r="AD12" s="34">
        <v>334</v>
      </c>
      <c r="AE12" s="34">
        <v>303</v>
      </c>
      <c r="AF12" s="34">
        <v>514</v>
      </c>
      <c r="AG12" s="34">
        <v>166</v>
      </c>
      <c r="AH12" s="34">
        <v>426</v>
      </c>
      <c r="AI12" s="34">
        <v>68</v>
      </c>
      <c r="AJ12" s="34">
        <v>246</v>
      </c>
      <c r="AK12" s="34">
        <v>158</v>
      </c>
      <c r="AL12" s="40"/>
    </row>
    <row r="13" spans="1:38" x14ac:dyDescent="0.25">
      <c r="A13" s="86">
        <v>45044</v>
      </c>
      <c r="B13" s="90"/>
      <c r="C13" s="59" t="s">
        <v>375</v>
      </c>
      <c r="D13" s="59"/>
      <c r="E13" s="59">
        <v>4.8</v>
      </c>
      <c r="F13" s="59">
        <v>18.899999999999999</v>
      </c>
      <c r="G13" s="59">
        <v>0.2</v>
      </c>
      <c r="H13" s="34">
        <v>3.48</v>
      </c>
      <c r="I13" s="34">
        <v>0.22</v>
      </c>
      <c r="J13" s="34">
        <v>13.4</v>
      </c>
      <c r="K13" s="34">
        <v>42.1</v>
      </c>
      <c r="L13" s="34">
        <v>0.38</v>
      </c>
      <c r="M13" s="34">
        <v>8.8000000000000007</v>
      </c>
      <c r="N13" s="34">
        <v>48.2</v>
      </c>
      <c r="O13" s="34">
        <v>107</v>
      </c>
      <c r="P13" s="34" t="s">
        <v>116</v>
      </c>
      <c r="Q13" s="34" t="s">
        <v>376</v>
      </c>
      <c r="R13" s="34">
        <v>4.7999999999999996E-3</v>
      </c>
      <c r="S13" s="34"/>
      <c r="T13" s="34"/>
      <c r="U13" s="34">
        <v>10500</v>
      </c>
      <c r="V13" s="34">
        <v>198</v>
      </c>
      <c r="W13" s="34">
        <v>17</v>
      </c>
      <c r="X13" s="34">
        <v>118</v>
      </c>
      <c r="Y13" s="34">
        <v>150</v>
      </c>
      <c r="Z13" s="34">
        <v>1320</v>
      </c>
      <c r="AA13" s="34">
        <v>247</v>
      </c>
      <c r="AB13" s="34">
        <v>2200</v>
      </c>
      <c r="AC13" s="34">
        <v>1920</v>
      </c>
      <c r="AD13" s="34">
        <v>658</v>
      </c>
      <c r="AE13" s="34">
        <v>588</v>
      </c>
      <c r="AF13" s="34">
        <v>1070</v>
      </c>
      <c r="AG13" s="34">
        <v>329</v>
      </c>
      <c r="AH13" s="34">
        <v>671</v>
      </c>
      <c r="AI13" s="34">
        <v>145</v>
      </c>
      <c r="AJ13" s="34">
        <v>473</v>
      </c>
      <c r="AK13" s="34">
        <v>412</v>
      </c>
      <c r="AL13" s="40"/>
    </row>
    <row r="14" spans="1:38" x14ac:dyDescent="0.25">
      <c r="A14" s="87"/>
      <c r="B14" s="90"/>
      <c r="C14" s="59" t="s">
        <v>377</v>
      </c>
      <c r="D14" s="59"/>
      <c r="E14" s="59">
        <v>3.38</v>
      </c>
      <c r="F14" s="59">
        <v>11.9</v>
      </c>
      <c r="G14" s="59">
        <v>0.1</v>
      </c>
      <c r="H14" s="34">
        <v>1.73</v>
      </c>
      <c r="I14" s="34" t="s">
        <v>361</v>
      </c>
      <c r="J14" s="34">
        <v>5.87</v>
      </c>
      <c r="K14" s="34">
        <v>31.3</v>
      </c>
      <c r="L14" s="34" t="s">
        <v>109</v>
      </c>
      <c r="M14" s="34">
        <v>4.0999999999999996</v>
      </c>
      <c r="N14" s="34">
        <v>40.9</v>
      </c>
      <c r="O14" s="34">
        <v>75.8</v>
      </c>
      <c r="P14" s="34" t="s">
        <v>116</v>
      </c>
      <c r="Q14" s="34" t="s">
        <v>378</v>
      </c>
      <c r="R14" s="34"/>
      <c r="S14" s="34"/>
      <c r="T14" s="34"/>
      <c r="U14" s="34">
        <v>2029.9999999999998</v>
      </c>
      <c r="V14" s="34">
        <v>37</v>
      </c>
      <c r="W14" s="34" t="s">
        <v>358</v>
      </c>
      <c r="X14" s="34">
        <v>24</v>
      </c>
      <c r="Y14" s="34">
        <v>32</v>
      </c>
      <c r="Z14" s="34">
        <v>210</v>
      </c>
      <c r="AA14" s="34">
        <v>58.3</v>
      </c>
      <c r="AB14" s="34">
        <v>469</v>
      </c>
      <c r="AC14" s="34">
        <v>384</v>
      </c>
      <c r="AD14" s="34">
        <v>150</v>
      </c>
      <c r="AE14" s="34">
        <v>124</v>
      </c>
      <c r="AF14" s="34">
        <v>162</v>
      </c>
      <c r="AG14" s="34">
        <v>68</v>
      </c>
      <c r="AH14" s="34">
        <v>120</v>
      </c>
      <c r="AI14" s="34">
        <v>26</v>
      </c>
      <c r="AJ14" s="34">
        <v>92.899999999999991</v>
      </c>
      <c r="AK14" s="34">
        <v>73</v>
      </c>
      <c r="AL14" s="40"/>
    </row>
    <row r="15" spans="1:38" x14ac:dyDescent="0.25">
      <c r="A15" s="87"/>
      <c r="B15" s="90"/>
      <c r="C15" s="59" t="s">
        <v>379</v>
      </c>
      <c r="D15" s="59"/>
      <c r="E15" s="59">
        <v>2.75</v>
      </c>
      <c r="F15" s="59">
        <v>11.1</v>
      </c>
      <c r="G15" s="59">
        <v>0.1</v>
      </c>
      <c r="H15" s="34">
        <v>1.18</v>
      </c>
      <c r="I15" s="34" t="s">
        <v>361</v>
      </c>
      <c r="J15" s="34">
        <v>4.91</v>
      </c>
      <c r="K15" s="34">
        <v>7.75</v>
      </c>
      <c r="L15" s="34" t="s">
        <v>109</v>
      </c>
      <c r="M15" s="34">
        <v>3.2</v>
      </c>
      <c r="N15" s="34">
        <v>15</v>
      </c>
      <c r="O15" s="34">
        <v>34.299999999999997</v>
      </c>
      <c r="P15" s="34" t="s">
        <v>116</v>
      </c>
      <c r="Q15" s="34" t="s">
        <v>378</v>
      </c>
      <c r="R15" s="34"/>
      <c r="S15" s="34"/>
      <c r="T15" s="34"/>
      <c r="U15" s="34">
        <v>4260</v>
      </c>
      <c r="V15" s="34">
        <v>61</v>
      </c>
      <c r="W15" s="34">
        <v>15</v>
      </c>
      <c r="X15" s="34">
        <v>34</v>
      </c>
      <c r="Y15" s="34">
        <v>57</v>
      </c>
      <c r="Z15" s="34">
        <v>483</v>
      </c>
      <c r="AA15" s="34">
        <v>146</v>
      </c>
      <c r="AB15" s="34">
        <v>796</v>
      </c>
      <c r="AC15" s="34">
        <v>668</v>
      </c>
      <c r="AD15" s="34">
        <v>294</v>
      </c>
      <c r="AE15" s="34">
        <v>311</v>
      </c>
      <c r="AF15" s="34">
        <v>388</v>
      </c>
      <c r="AG15" s="34">
        <v>179</v>
      </c>
      <c r="AH15" s="34">
        <v>324</v>
      </c>
      <c r="AI15" s="34">
        <v>73</v>
      </c>
      <c r="AJ15" s="34">
        <v>230</v>
      </c>
      <c r="AK15" s="34">
        <v>200</v>
      </c>
      <c r="AL15" s="40"/>
    </row>
    <row r="16" spans="1:38" x14ac:dyDescent="0.25">
      <c r="A16" s="88"/>
      <c r="B16" s="70"/>
      <c r="C16" s="59" t="s">
        <v>380</v>
      </c>
      <c r="D16" s="59"/>
      <c r="E16" s="59">
        <v>2.02</v>
      </c>
      <c r="F16" s="59">
        <v>4.7</v>
      </c>
      <c r="G16" s="59">
        <v>0.1</v>
      </c>
      <c r="H16" s="34">
        <v>0.89</v>
      </c>
      <c r="I16" s="34">
        <v>0.14000000000000001</v>
      </c>
      <c r="J16" s="34">
        <v>2.86</v>
      </c>
      <c r="K16" s="34">
        <v>2.91</v>
      </c>
      <c r="L16" s="34" t="s">
        <v>109</v>
      </c>
      <c r="M16" s="34">
        <v>2.1</v>
      </c>
      <c r="N16" s="34">
        <v>5.8</v>
      </c>
      <c r="O16" s="34">
        <v>12.9</v>
      </c>
      <c r="P16" s="34" t="s">
        <v>116</v>
      </c>
      <c r="Q16" s="34" t="s">
        <v>378</v>
      </c>
      <c r="R16" s="34"/>
      <c r="S16" s="34"/>
      <c r="T16" s="34"/>
      <c r="U16" s="34">
        <v>2880</v>
      </c>
      <c r="V16" s="34">
        <v>52</v>
      </c>
      <c r="W16" s="34" t="s">
        <v>358</v>
      </c>
      <c r="X16" s="34">
        <v>44</v>
      </c>
      <c r="Y16" s="34">
        <v>57</v>
      </c>
      <c r="Z16" s="34">
        <v>293</v>
      </c>
      <c r="AA16" s="34">
        <v>135</v>
      </c>
      <c r="AB16" s="34">
        <v>419</v>
      </c>
      <c r="AC16" s="34">
        <v>328</v>
      </c>
      <c r="AD16" s="34">
        <v>219</v>
      </c>
      <c r="AE16" s="34">
        <v>228</v>
      </c>
      <c r="AF16" s="34">
        <v>276</v>
      </c>
      <c r="AG16" s="34">
        <v>159</v>
      </c>
      <c r="AH16" s="34">
        <v>332</v>
      </c>
      <c r="AI16" s="34">
        <v>55</v>
      </c>
      <c r="AJ16" s="34">
        <v>154</v>
      </c>
      <c r="AK16" s="34">
        <v>126</v>
      </c>
      <c r="AL16" s="40"/>
    </row>
    <row r="17" spans="1:38" x14ac:dyDescent="0.25">
      <c r="A17" s="86">
        <v>42492</v>
      </c>
      <c r="B17" s="89" t="s">
        <v>398</v>
      </c>
      <c r="C17" s="59" t="s">
        <v>363</v>
      </c>
      <c r="D17" s="59"/>
      <c r="E17" s="59">
        <v>3.2</v>
      </c>
      <c r="F17" s="59">
        <v>21.9</v>
      </c>
      <c r="G17" s="59">
        <v>0.1</v>
      </c>
      <c r="H17" s="34">
        <v>3.17</v>
      </c>
      <c r="I17" s="34">
        <v>0.96</v>
      </c>
      <c r="J17" s="34">
        <v>9.34</v>
      </c>
      <c r="K17" s="34">
        <v>15.1</v>
      </c>
      <c r="L17" s="34" t="s">
        <v>109</v>
      </c>
      <c r="M17" s="34">
        <v>6.3</v>
      </c>
      <c r="N17" s="34">
        <v>60.2</v>
      </c>
      <c r="O17" s="34">
        <v>97.2</v>
      </c>
      <c r="P17" s="34">
        <v>6.72</v>
      </c>
      <c r="Q17" s="34">
        <v>14</v>
      </c>
      <c r="R17" s="34">
        <v>2.2999999999999998</v>
      </c>
      <c r="S17" s="34">
        <v>13</v>
      </c>
      <c r="T17" s="34">
        <v>63.8</v>
      </c>
      <c r="U17" s="34">
        <v>5700</v>
      </c>
      <c r="V17" s="34">
        <v>18</v>
      </c>
      <c r="W17" s="34" t="s">
        <v>358</v>
      </c>
      <c r="X17" s="34" t="s">
        <v>358</v>
      </c>
      <c r="Y17" s="34">
        <v>11</v>
      </c>
      <c r="Z17" s="34">
        <v>82</v>
      </c>
      <c r="AA17" s="34">
        <v>60</v>
      </c>
      <c r="AB17" s="34">
        <v>627</v>
      </c>
      <c r="AC17" s="34">
        <v>433</v>
      </c>
      <c r="AD17" s="34">
        <v>586</v>
      </c>
      <c r="AE17" s="34">
        <v>488</v>
      </c>
      <c r="AF17" s="34">
        <v>1190</v>
      </c>
      <c r="AG17" s="34">
        <v>367</v>
      </c>
      <c r="AH17" s="34">
        <v>860</v>
      </c>
      <c r="AI17" s="34">
        <v>126</v>
      </c>
      <c r="AJ17" s="34">
        <v>383</v>
      </c>
      <c r="AK17" s="34">
        <v>475</v>
      </c>
      <c r="AL17" s="40"/>
    </row>
    <row r="18" spans="1:38" x14ac:dyDescent="0.25">
      <c r="A18" s="87"/>
      <c r="B18" s="90"/>
      <c r="C18" s="59" t="s">
        <v>364</v>
      </c>
      <c r="D18" s="59"/>
      <c r="E18" s="59">
        <v>1.99</v>
      </c>
      <c r="F18" s="59">
        <v>0.20000000000000301</v>
      </c>
      <c r="G18" s="59">
        <v>0.1</v>
      </c>
      <c r="H18" s="34">
        <v>1.04</v>
      </c>
      <c r="I18" s="34" t="s">
        <v>361</v>
      </c>
      <c r="J18" s="34">
        <v>7.73</v>
      </c>
      <c r="K18" s="34">
        <v>1.51</v>
      </c>
      <c r="L18" s="34" t="s">
        <v>109</v>
      </c>
      <c r="M18" s="34" t="s">
        <v>276</v>
      </c>
      <c r="N18" s="34">
        <v>2.2999999999999998</v>
      </c>
      <c r="O18" s="34">
        <v>12.2</v>
      </c>
      <c r="P18" s="34" t="s">
        <v>116</v>
      </c>
      <c r="Q18" s="34">
        <v>3.1</v>
      </c>
      <c r="R18" s="34"/>
      <c r="S18" s="34" t="s">
        <v>358</v>
      </c>
      <c r="T18" s="34" t="s">
        <v>276</v>
      </c>
      <c r="U18" s="34" t="s">
        <v>330</v>
      </c>
      <c r="V18" s="34" t="s">
        <v>358</v>
      </c>
      <c r="W18" s="34" t="s">
        <v>358</v>
      </c>
      <c r="X18" s="34" t="s">
        <v>358</v>
      </c>
      <c r="Y18" s="34" t="s">
        <v>358</v>
      </c>
      <c r="Z18" s="34" t="s">
        <v>358</v>
      </c>
      <c r="AA18" s="34" t="s">
        <v>358</v>
      </c>
      <c r="AB18" s="34" t="s">
        <v>358</v>
      </c>
      <c r="AC18" s="34" t="s">
        <v>358</v>
      </c>
      <c r="AD18" s="34" t="s">
        <v>358</v>
      </c>
      <c r="AE18" s="34" t="s">
        <v>358</v>
      </c>
      <c r="AF18" s="34" t="s">
        <v>358</v>
      </c>
      <c r="AG18" s="34" t="s">
        <v>358</v>
      </c>
      <c r="AH18" s="34" t="s">
        <v>358</v>
      </c>
      <c r="AI18" s="34" t="s">
        <v>358</v>
      </c>
      <c r="AJ18" s="34" t="s">
        <v>358</v>
      </c>
      <c r="AK18" s="34" t="s">
        <v>358</v>
      </c>
      <c r="AL18" s="40"/>
    </row>
    <row r="19" spans="1:38" x14ac:dyDescent="0.25">
      <c r="A19" s="87"/>
      <c r="B19" s="90"/>
      <c r="C19" s="59" t="s">
        <v>365</v>
      </c>
      <c r="D19" s="59"/>
      <c r="E19" s="59">
        <v>2.0099999999999998</v>
      </c>
      <c r="F19" s="59">
        <v>0.20000000000000301</v>
      </c>
      <c r="G19" s="59">
        <v>0.1</v>
      </c>
      <c r="H19" s="34">
        <v>0.63</v>
      </c>
      <c r="I19" s="34" t="s">
        <v>361</v>
      </c>
      <c r="J19" s="34">
        <v>5.5</v>
      </c>
      <c r="K19" s="34">
        <v>1.03</v>
      </c>
      <c r="L19" s="34" t="s">
        <v>109</v>
      </c>
      <c r="M19" s="34" t="s">
        <v>276</v>
      </c>
      <c r="N19" s="34">
        <v>2.4</v>
      </c>
      <c r="O19" s="34">
        <v>12.1</v>
      </c>
      <c r="P19" s="34" t="s">
        <v>116</v>
      </c>
      <c r="Q19" s="34" t="s">
        <v>330</v>
      </c>
      <c r="R19" s="34"/>
      <c r="S19" s="34" t="s">
        <v>358</v>
      </c>
      <c r="T19" s="34" t="s">
        <v>276</v>
      </c>
      <c r="U19" s="34" t="s">
        <v>330</v>
      </c>
      <c r="V19" s="34" t="s">
        <v>358</v>
      </c>
      <c r="W19" s="34" t="s">
        <v>358</v>
      </c>
      <c r="X19" s="34" t="s">
        <v>358</v>
      </c>
      <c r="Y19" s="34" t="s">
        <v>358</v>
      </c>
      <c r="Z19" s="34" t="s">
        <v>358</v>
      </c>
      <c r="AA19" s="34" t="s">
        <v>358</v>
      </c>
      <c r="AB19" s="34" t="s">
        <v>358</v>
      </c>
      <c r="AC19" s="34" t="s">
        <v>358</v>
      </c>
      <c r="AD19" s="34" t="s">
        <v>358</v>
      </c>
      <c r="AE19" s="34" t="s">
        <v>358</v>
      </c>
      <c r="AF19" s="34" t="s">
        <v>358</v>
      </c>
      <c r="AG19" s="34" t="s">
        <v>358</v>
      </c>
      <c r="AH19" s="34" t="s">
        <v>358</v>
      </c>
      <c r="AI19" s="34" t="s">
        <v>358</v>
      </c>
      <c r="AJ19" s="34" t="s">
        <v>358</v>
      </c>
      <c r="AK19" s="34" t="s">
        <v>358</v>
      </c>
      <c r="AL19" s="40"/>
    </row>
    <row r="20" spans="1:38" x14ac:dyDescent="0.25">
      <c r="A20" s="88"/>
      <c r="B20" s="90"/>
      <c r="C20" s="59" t="s">
        <v>366</v>
      </c>
      <c r="D20" s="59"/>
      <c r="E20" s="59">
        <v>2.25</v>
      </c>
      <c r="F20" s="59">
        <v>0.5</v>
      </c>
      <c r="G20" s="59">
        <v>0.1</v>
      </c>
      <c r="H20" s="34">
        <v>0.62</v>
      </c>
      <c r="I20" s="34" t="s">
        <v>361</v>
      </c>
      <c r="J20" s="34">
        <v>6.93</v>
      </c>
      <c r="K20" s="34">
        <v>1.49</v>
      </c>
      <c r="L20" s="34" t="s">
        <v>109</v>
      </c>
      <c r="M20" s="34" t="s">
        <v>276</v>
      </c>
      <c r="N20" s="34">
        <v>1.9</v>
      </c>
      <c r="O20" s="34">
        <v>15.5</v>
      </c>
      <c r="P20" s="34" t="s">
        <v>116</v>
      </c>
      <c r="Q20" s="34">
        <v>5.0999999999999996</v>
      </c>
      <c r="R20" s="34"/>
      <c r="S20" s="34" t="s">
        <v>358</v>
      </c>
      <c r="T20" s="34" t="s">
        <v>276</v>
      </c>
      <c r="U20" s="34" t="s">
        <v>330</v>
      </c>
      <c r="V20" s="34" t="s">
        <v>358</v>
      </c>
      <c r="W20" s="34" t="s">
        <v>358</v>
      </c>
      <c r="X20" s="34" t="s">
        <v>358</v>
      </c>
      <c r="Y20" s="34" t="s">
        <v>358</v>
      </c>
      <c r="Z20" s="34" t="s">
        <v>358</v>
      </c>
      <c r="AA20" s="34" t="s">
        <v>358</v>
      </c>
      <c r="AB20" s="34" t="s">
        <v>358</v>
      </c>
      <c r="AC20" s="34" t="s">
        <v>358</v>
      </c>
      <c r="AD20" s="34" t="s">
        <v>358</v>
      </c>
      <c r="AE20" s="34" t="s">
        <v>358</v>
      </c>
      <c r="AF20" s="34" t="s">
        <v>358</v>
      </c>
      <c r="AG20" s="34" t="s">
        <v>358</v>
      </c>
      <c r="AH20" s="34" t="s">
        <v>358</v>
      </c>
      <c r="AI20" s="34" t="s">
        <v>358</v>
      </c>
      <c r="AJ20" s="34" t="s">
        <v>358</v>
      </c>
      <c r="AK20" s="34" t="s">
        <v>358</v>
      </c>
      <c r="AL20" s="40"/>
    </row>
    <row r="21" spans="1:38" x14ac:dyDescent="0.25">
      <c r="A21" s="86">
        <v>45044</v>
      </c>
      <c r="B21" s="90"/>
      <c r="C21" s="59" t="s">
        <v>381</v>
      </c>
      <c r="D21" s="59"/>
      <c r="E21" s="59" t="s">
        <v>361</v>
      </c>
      <c r="F21" s="59">
        <v>0.3</v>
      </c>
      <c r="G21" s="59">
        <v>0.1</v>
      </c>
      <c r="H21" s="34" t="s">
        <v>362</v>
      </c>
      <c r="I21" s="34" t="s">
        <v>361</v>
      </c>
      <c r="J21" s="34">
        <v>4.34</v>
      </c>
      <c r="K21" s="34">
        <v>0.99</v>
      </c>
      <c r="L21" s="34" t="s">
        <v>109</v>
      </c>
      <c r="M21" s="34">
        <v>2.4</v>
      </c>
      <c r="N21" s="34">
        <v>1.6</v>
      </c>
      <c r="O21" s="34">
        <v>12.7</v>
      </c>
      <c r="P21" s="34" t="s">
        <v>116</v>
      </c>
      <c r="Q21" s="34" t="s">
        <v>378</v>
      </c>
      <c r="R21" s="34"/>
      <c r="S21" s="34"/>
      <c r="T21" s="34"/>
      <c r="U21" s="34" t="s">
        <v>382</v>
      </c>
      <c r="V21" s="34" t="s">
        <v>358</v>
      </c>
      <c r="W21" s="34" t="s">
        <v>358</v>
      </c>
      <c r="X21" s="34" t="s">
        <v>358</v>
      </c>
      <c r="Y21" s="34" t="s">
        <v>358</v>
      </c>
      <c r="Z21" s="34" t="s">
        <v>358</v>
      </c>
      <c r="AA21" s="34" t="s">
        <v>357</v>
      </c>
      <c r="AB21" s="34" t="s">
        <v>358</v>
      </c>
      <c r="AC21" s="34" t="s">
        <v>358</v>
      </c>
      <c r="AD21" s="34" t="s">
        <v>358</v>
      </c>
      <c r="AE21" s="34" t="s">
        <v>358</v>
      </c>
      <c r="AF21" s="34" t="s">
        <v>358</v>
      </c>
      <c r="AG21" s="34" t="s">
        <v>358</v>
      </c>
      <c r="AH21" s="34" t="s">
        <v>358</v>
      </c>
      <c r="AI21" s="34" t="s">
        <v>358</v>
      </c>
      <c r="AJ21" s="34" t="s">
        <v>276</v>
      </c>
      <c r="AK21" s="34" t="s">
        <v>358</v>
      </c>
      <c r="AL21" s="40"/>
    </row>
    <row r="22" spans="1:38" x14ac:dyDescent="0.25">
      <c r="A22" s="87"/>
      <c r="B22" s="90"/>
      <c r="C22" s="59" t="s">
        <v>383</v>
      </c>
      <c r="D22" s="59"/>
      <c r="E22" s="59">
        <v>0.5</v>
      </c>
      <c r="F22" s="59">
        <v>0.3</v>
      </c>
      <c r="G22" s="59">
        <v>0.1</v>
      </c>
      <c r="H22" s="34" t="s">
        <v>362</v>
      </c>
      <c r="I22" s="34" t="s">
        <v>361</v>
      </c>
      <c r="J22" s="34">
        <v>4.3499999999999996</v>
      </c>
      <c r="K22" s="34">
        <v>0.9</v>
      </c>
      <c r="L22" s="34" t="s">
        <v>109</v>
      </c>
      <c r="M22" s="34">
        <v>2.1</v>
      </c>
      <c r="N22" s="34">
        <v>1.6</v>
      </c>
      <c r="O22" s="34">
        <v>10.5</v>
      </c>
      <c r="P22" s="34" t="s">
        <v>116</v>
      </c>
      <c r="Q22" s="34" t="s">
        <v>378</v>
      </c>
      <c r="R22" s="34"/>
      <c r="S22" s="34"/>
      <c r="T22" s="34"/>
      <c r="U22" s="34" t="s">
        <v>382</v>
      </c>
      <c r="V22" s="34" t="s">
        <v>358</v>
      </c>
      <c r="W22" s="34" t="s">
        <v>358</v>
      </c>
      <c r="X22" s="34" t="s">
        <v>358</v>
      </c>
      <c r="Y22" s="34" t="s">
        <v>358</v>
      </c>
      <c r="Z22" s="34" t="s">
        <v>358</v>
      </c>
      <c r="AA22" s="34" t="s">
        <v>357</v>
      </c>
      <c r="AB22" s="34" t="s">
        <v>358</v>
      </c>
      <c r="AC22" s="34" t="s">
        <v>358</v>
      </c>
      <c r="AD22" s="34" t="s">
        <v>358</v>
      </c>
      <c r="AE22" s="34" t="s">
        <v>358</v>
      </c>
      <c r="AF22" s="34" t="s">
        <v>358</v>
      </c>
      <c r="AG22" s="34" t="s">
        <v>358</v>
      </c>
      <c r="AH22" s="34" t="s">
        <v>358</v>
      </c>
      <c r="AI22" s="34" t="s">
        <v>358</v>
      </c>
      <c r="AJ22" s="34" t="s">
        <v>276</v>
      </c>
      <c r="AK22" s="34" t="s">
        <v>358</v>
      </c>
      <c r="AL22" s="40"/>
    </row>
    <row r="23" spans="1:38" x14ac:dyDescent="0.25">
      <c r="A23" s="87"/>
      <c r="B23" s="90"/>
      <c r="C23" s="59" t="s">
        <v>384</v>
      </c>
      <c r="D23" s="59"/>
      <c r="E23" s="59">
        <v>0.28000000000000003</v>
      </c>
      <c r="F23" s="59">
        <v>1.4</v>
      </c>
      <c r="G23" s="59">
        <v>0.1</v>
      </c>
      <c r="H23" s="34" t="s">
        <v>362</v>
      </c>
      <c r="I23" s="34" t="s">
        <v>361</v>
      </c>
      <c r="J23" s="34">
        <v>6.05</v>
      </c>
      <c r="K23" s="34">
        <v>1.01</v>
      </c>
      <c r="L23" s="34" t="s">
        <v>109</v>
      </c>
      <c r="M23" s="34">
        <v>2.2999999999999998</v>
      </c>
      <c r="N23" s="34">
        <v>1.4</v>
      </c>
      <c r="O23" s="34">
        <v>13.2</v>
      </c>
      <c r="P23" s="34" t="s">
        <v>116</v>
      </c>
      <c r="Q23" s="34" t="s">
        <v>378</v>
      </c>
      <c r="R23" s="34"/>
      <c r="S23" s="34"/>
      <c r="T23" s="34"/>
      <c r="U23" s="34" t="s">
        <v>382</v>
      </c>
      <c r="V23" s="34" t="s">
        <v>358</v>
      </c>
      <c r="W23" s="34" t="s">
        <v>358</v>
      </c>
      <c r="X23" s="34" t="s">
        <v>358</v>
      </c>
      <c r="Y23" s="34" t="s">
        <v>358</v>
      </c>
      <c r="Z23" s="34" t="s">
        <v>358</v>
      </c>
      <c r="AA23" s="34" t="s">
        <v>357</v>
      </c>
      <c r="AB23" s="34" t="s">
        <v>358</v>
      </c>
      <c r="AC23" s="34" t="s">
        <v>358</v>
      </c>
      <c r="AD23" s="34" t="s">
        <v>358</v>
      </c>
      <c r="AE23" s="34" t="s">
        <v>358</v>
      </c>
      <c r="AF23" s="34" t="s">
        <v>358</v>
      </c>
      <c r="AG23" s="34" t="s">
        <v>358</v>
      </c>
      <c r="AH23" s="34" t="s">
        <v>358</v>
      </c>
      <c r="AI23" s="34" t="s">
        <v>358</v>
      </c>
      <c r="AJ23" s="34" t="s">
        <v>276</v>
      </c>
      <c r="AK23" s="34" t="s">
        <v>358</v>
      </c>
      <c r="AL23" s="40"/>
    </row>
    <row r="24" spans="1:38" x14ac:dyDescent="0.25">
      <c r="A24" s="87"/>
      <c r="B24" s="90"/>
      <c r="C24" s="59" t="s">
        <v>385</v>
      </c>
      <c r="D24" s="59"/>
      <c r="E24" s="59">
        <v>0.19</v>
      </c>
      <c r="F24" s="59">
        <v>0.6</v>
      </c>
      <c r="G24" s="59">
        <v>0.1</v>
      </c>
      <c r="H24" s="34" t="s">
        <v>362</v>
      </c>
      <c r="I24" s="34" t="s">
        <v>361</v>
      </c>
      <c r="J24" s="34">
        <v>3.68</v>
      </c>
      <c r="K24" s="34">
        <v>0.94</v>
      </c>
      <c r="L24" s="34" t="s">
        <v>109</v>
      </c>
      <c r="M24" s="34">
        <v>2.2999999999999998</v>
      </c>
      <c r="N24" s="34">
        <v>1.4</v>
      </c>
      <c r="O24" s="34">
        <v>12.2</v>
      </c>
      <c r="P24" s="34" t="s">
        <v>116</v>
      </c>
      <c r="Q24" s="34" t="s">
        <v>378</v>
      </c>
      <c r="R24" s="34"/>
      <c r="S24" s="34"/>
      <c r="T24" s="34"/>
      <c r="U24" s="34" t="s">
        <v>382</v>
      </c>
      <c r="V24" s="34" t="s">
        <v>358</v>
      </c>
      <c r="W24" s="34" t="s">
        <v>358</v>
      </c>
      <c r="X24" s="34" t="s">
        <v>358</v>
      </c>
      <c r="Y24" s="34" t="s">
        <v>358</v>
      </c>
      <c r="Z24" s="34" t="s">
        <v>358</v>
      </c>
      <c r="AA24" s="34" t="s">
        <v>357</v>
      </c>
      <c r="AB24" s="34" t="s">
        <v>358</v>
      </c>
      <c r="AC24" s="34" t="s">
        <v>358</v>
      </c>
      <c r="AD24" s="34" t="s">
        <v>358</v>
      </c>
      <c r="AE24" s="34" t="s">
        <v>358</v>
      </c>
      <c r="AF24" s="34" t="s">
        <v>358</v>
      </c>
      <c r="AG24" s="34" t="s">
        <v>358</v>
      </c>
      <c r="AH24" s="34" t="s">
        <v>358</v>
      </c>
      <c r="AI24" s="34" t="s">
        <v>358</v>
      </c>
      <c r="AJ24" s="34" t="s">
        <v>276</v>
      </c>
      <c r="AK24" s="34" t="s">
        <v>358</v>
      </c>
      <c r="AL24" s="40"/>
    </row>
    <row r="25" spans="1:38" x14ac:dyDescent="0.25">
      <c r="A25" s="87"/>
      <c r="B25" s="90"/>
      <c r="C25" s="59" t="s">
        <v>386</v>
      </c>
      <c r="D25" s="59"/>
      <c r="E25" s="59">
        <v>0.97</v>
      </c>
      <c r="F25" s="59">
        <v>1.2</v>
      </c>
      <c r="G25" s="59">
        <v>0.1</v>
      </c>
      <c r="H25" s="34">
        <v>0.51</v>
      </c>
      <c r="I25" s="34" t="s">
        <v>361</v>
      </c>
      <c r="J25" s="34">
        <v>3.83</v>
      </c>
      <c r="K25" s="34">
        <v>1.01</v>
      </c>
      <c r="L25" s="34" t="s">
        <v>109</v>
      </c>
      <c r="M25" s="34">
        <v>2.2000000000000002</v>
      </c>
      <c r="N25" s="34">
        <v>1.5</v>
      </c>
      <c r="O25" s="34">
        <v>11</v>
      </c>
      <c r="P25" s="34" t="s">
        <v>116</v>
      </c>
      <c r="Q25" s="34" t="s">
        <v>378</v>
      </c>
      <c r="R25" s="34"/>
      <c r="S25" s="34"/>
      <c r="T25" s="34"/>
      <c r="U25" s="34" t="s">
        <v>382</v>
      </c>
      <c r="V25" s="34" t="s">
        <v>358</v>
      </c>
      <c r="W25" s="34" t="s">
        <v>358</v>
      </c>
      <c r="X25" s="34" t="s">
        <v>358</v>
      </c>
      <c r="Y25" s="34" t="s">
        <v>358</v>
      </c>
      <c r="Z25" s="34" t="s">
        <v>358</v>
      </c>
      <c r="AA25" s="34" t="s">
        <v>357</v>
      </c>
      <c r="AB25" s="34" t="s">
        <v>358</v>
      </c>
      <c r="AC25" s="34" t="s">
        <v>358</v>
      </c>
      <c r="AD25" s="34" t="s">
        <v>358</v>
      </c>
      <c r="AE25" s="34" t="s">
        <v>358</v>
      </c>
      <c r="AF25" s="34" t="s">
        <v>358</v>
      </c>
      <c r="AG25" s="34" t="s">
        <v>358</v>
      </c>
      <c r="AH25" s="34" t="s">
        <v>358</v>
      </c>
      <c r="AI25" s="34" t="s">
        <v>358</v>
      </c>
      <c r="AJ25" s="34" t="s">
        <v>276</v>
      </c>
      <c r="AK25" s="34" t="s">
        <v>358</v>
      </c>
      <c r="AL25" s="40"/>
    </row>
    <row r="26" spans="1:38" x14ac:dyDescent="0.25">
      <c r="A26" s="88"/>
      <c r="B26" s="70"/>
      <c r="C26" s="59" t="s">
        <v>387</v>
      </c>
      <c r="D26" s="59"/>
      <c r="E26" s="59">
        <v>0.78</v>
      </c>
      <c r="F26" s="59">
        <v>2.2000000000000002</v>
      </c>
      <c r="G26" s="59">
        <v>0.1</v>
      </c>
      <c r="H26" s="34">
        <v>1.08</v>
      </c>
      <c r="I26" s="34" t="s">
        <v>361</v>
      </c>
      <c r="J26" s="34">
        <v>3.37</v>
      </c>
      <c r="K26" s="34">
        <v>2.2400000000000002</v>
      </c>
      <c r="L26" s="34" t="s">
        <v>109</v>
      </c>
      <c r="M26" s="34">
        <v>2.2000000000000002</v>
      </c>
      <c r="N26" s="34">
        <v>1.8</v>
      </c>
      <c r="O26" s="34">
        <v>13.3</v>
      </c>
      <c r="P26" s="34" t="s">
        <v>116</v>
      </c>
      <c r="Q26" s="34" t="s">
        <v>378</v>
      </c>
      <c r="R26" s="34"/>
      <c r="S26" s="34"/>
      <c r="T26" s="34"/>
      <c r="U26" s="34" t="s">
        <v>382</v>
      </c>
      <c r="V26" s="34" t="s">
        <v>358</v>
      </c>
      <c r="W26" s="34" t="s">
        <v>358</v>
      </c>
      <c r="X26" s="34" t="s">
        <v>358</v>
      </c>
      <c r="Y26" s="34" t="s">
        <v>358</v>
      </c>
      <c r="Z26" s="34" t="s">
        <v>358</v>
      </c>
      <c r="AA26" s="34" t="s">
        <v>357</v>
      </c>
      <c r="AB26" s="34" t="s">
        <v>358</v>
      </c>
      <c r="AC26" s="34" t="s">
        <v>358</v>
      </c>
      <c r="AD26" s="34" t="s">
        <v>358</v>
      </c>
      <c r="AE26" s="34" t="s">
        <v>358</v>
      </c>
      <c r="AF26" s="34" t="s">
        <v>358</v>
      </c>
      <c r="AG26" s="34" t="s">
        <v>358</v>
      </c>
      <c r="AH26" s="34" t="s">
        <v>358</v>
      </c>
      <c r="AI26" s="34" t="s">
        <v>358</v>
      </c>
      <c r="AJ26" s="34" t="s">
        <v>276</v>
      </c>
      <c r="AK26" s="34" t="s">
        <v>358</v>
      </c>
      <c r="AL26" s="40"/>
    </row>
    <row r="27" spans="1:38" x14ac:dyDescent="0.25">
      <c r="A27" s="86">
        <v>42492</v>
      </c>
      <c r="B27" s="89" t="s">
        <v>399</v>
      </c>
      <c r="C27" s="59" t="s">
        <v>363</v>
      </c>
      <c r="D27" s="59"/>
      <c r="E27" s="59">
        <v>2.12</v>
      </c>
      <c r="F27" s="59">
        <v>39.5</v>
      </c>
      <c r="G27" s="59">
        <v>0.3</v>
      </c>
      <c r="H27" s="34">
        <v>3.13</v>
      </c>
      <c r="I27" s="34">
        <v>0.33</v>
      </c>
      <c r="J27" s="34">
        <v>8.6300000000000008</v>
      </c>
      <c r="K27" s="34">
        <v>16.399999999999999</v>
      </c>
      <c r="L27" s="34" t="s">
        <v>109</v>
      </c>
      <c r="M27" s="34">
        <v>6.7</v>
      </c>
      <c r="N27" s="34">
        <v>35.700000000000003</v>
      </c>
      <c r="O27" s="34">
        <v>82.5</v>
      </c>
      <c r="P27" s="34">
        <v>6.87</v>
      </c>
      <c r="Q27" s="34">
        <v>4.8</v>
      </c>
      <c r="R27" s="34"/>
      <c r="S27" s="34"/>
      <c r="T27" s="34"/>
      <c r="U27" s="34">
        <v>3400</v>
      </c>
      <c r="V27" s="34" t="s">
        <v>358</v>
      </c>
      <c r="W27" s="34" t="s">
        <v>358</v>
      </c>
      <c r="X27" s="34">
        <v>11</v>
      </c>
      <c r="Y27" s="34">
        <v>12</v>
      </c>
      <c r="Z27" s="34">
        <v>200</v>
      </c>
      <c r="AA27" s="34">
        <v>64</v>
      </c>
      <c r="AB27" s="34">
        <v>496</v>
      </c>
      <c r="AC27" s="34">
        <v>357</v>
      </c>
      <c r="AD27" s="34">
        <v>280</v>
      </c>
      <c r="AE27" s="34">
        <v>273</v>
      </c>
      <c r="AF27" s="34">
        <v>637</v>
      </c>
      <c r="AG27" s="34">
        <v>196</v>
      </c>
      <c r="AH27" s="34">
        <v>403</v>
      </c>
      <c r="AI27" s="34">
        <v>57</v>
      </c>
      <c r="AJ27" s="34">
        <v>195</v>
      </c>
      <c r="AK27" s="34">
        <v>207</v>
      </c>
      <c r="AL27" s="40"/>
    </row>
    <row r="28" spans="1:38" x14ac:dyDescent="0.25">
      <c r="A28" s="88"/>
      <c r="B28" s="70"/>
      <c r="C28" s="59" t="s">
        <v>364</v>
      </c>
      <c r="D28" s="59"/>
      <c r="E28" s="59">
        <v>2.78</v>
      </c>
      <c r="F28" s="59">
        <v>11.4</v>
      </c>
      <c r="G28" s="59">
        <v>0.1</v>
      </c>
      <c r="H28" s="34">
        <v>1.21</v>
      </c>
      <c r="I28" s="34" t="s">
        <v>361</v>
      </c>
      <c r="J28" s="34">
        <v>4.6399999999999997</v>
      </c>
      <c r="K28" s="34">
        <v>6.11</v>
      </c>
      <c r="L28" s="34" t="s">
        <v>109</v>
      </c>
      <c r="M28" s="34" t="s">
        <v>276</v>
      </c>
      <c r="N28" s="34">
        <v>16</v>
      </c>
      <c r="O28" s="34">
        <v>55.2</v>
      </c>
      <c r="P28" s="34">
        <v>3.88</v>
      </c>
      <c r="Q28" s="34">
        <v>6.6</v>
      </c>
      <c r="R28" s="34"/>
      <c r="S28" s="34"/>
      <c r="T28" s="34"/>
      <c r="U28" s="34">
        <v>3300</v>
      </c>
      <c r="V28" s="34">
        <v>10</v>
      </c>
      <c r="W28" s="34" t="s">
        <v>358</v>
      </c>
      <c r="X28" s="34" t="s">
        <v>358</v>
      </c>
      <c r="Y28" s="34">
        <v>12</v>
      </c>
      <c r="Z28" s="34">
        <v>110</v>
      </c>
      <c r="AA28" s="34">
        <v>61</v>
      </c>
      <c r="AB28" s="34">
        <v>436</v>
      </c>
      <c r="AC28" s="34">
        <v>346</v>
      </c>
      <c r="AD28" s="34">
        <v>345</v>
      </c>
      <c r="AE28" s="34">
        <v>507</v>
      </c>
      <c r="AF28" s="34">
        <v>569</v>
      </c>
      <c r="AG28" s="34">
        <v>180</v>
      </c>
      <c r="AH28" s="34">
        <v>358</v>
      </c>
      <c r="AI28" s="34">
        <v>44</v>
      </c>
      <c r="AJ28" s="34">
        <v>140</v>
      </c>
      <c r="AK28" s="34">
        <v>190</v>
      </c>
      <c r="AL28" s="40"/>
    </row>
    <row r="29" spans="1:38" x14ac:dyDescent="0.25">
      <c r="A29" s="60">
        <v>42492</v>
      </c>
      <c r="B29" s="89" t="s">
        <v>400</v>
      </c>
      <c r="C29" s="59" t="s">
        <v>363</v>
      </c>
      <c r="D29" s="59"/>
      <c r="E29" s="59">
        <v>1.1200000000000001</v>
      </c>
      <c r="F29" s="59">
        <v>5.5</v>
      </c>
      <c r="G29" s="59">
        <v>0.1</v>
      </c>
      <c r="H29" s="34">
        <v>1.24</v>
      </c>
      <c r="I29" s="34" t="s">
        <v>361</v>
      </c>
      <c r="J29" s="34">
        <v>4.0199999999999996</v>
      </c>
      <c r="K29" s="34">
        <v>4.5199999999999996</v>
      </c>
      <c r="L29" s="34" t="s">
        <v>109</v>
      </c>
      <c r="M29" s="34" t="s">
        <v>276</v>
      </c>
      <c r="N29" s="34">
        <v>13.4</v>
      </c>
      <c r="O29" s="34">
        <v>27.4</v>
      </c>
      <c r="P29" s="34">
        <v>2.38</v>
      </c>
      <c r="Q29" s="34">
        <v>2.8</v>
      </c>
      <c r="R29" s="34"/>
      <c r="S29" s="34"/>
      <c r="T29" s="34"/>
      <c r="U29" s="34">
        <v>490</v>
      </c>
      <c r="V29" s="34" t="s">
        <v>358</v>
      </c>
      <c r="W29" s="34" t="s">
        <v>358</v>
      </c>
      <c r="X29" s="34" t="s">
        <v>358</v>
      </c>
      <c r="Y29" s="34" t="s">
        <v>358</v>
      </c>
      <c r="Z29" s="34">
        <v>22</v>
      </c>
      <c r="AA29" s="34">
        <v>11</v>
      </c>
      <c r="AB29" s="34">
        <v>62</v>
      </c>
      <c r="AC29" s="34">
        <v>44</v>
      </c>
      <c r="AD29" s="34">
        <v>46</v>
      </c>
      <c r="AE29" s="34">
        <v>42</v>
      </c>
      <c r="AF29" s="34">
        <v>95</v>
      </c>
      <c r="AG29" s="34">
        <v>30</v>
      </c>
      <c r="AH29" s="34">
        <v>63</v>
      </c>
      <c r="AI29" s="34">
        <v>11</v>
      </c>
      <c r="AJ29" s="34">
        <v>34</v>
      </c>
      <c r="AK29" s="34">
        <v>30</v>
      </c>
      <c r="AL29" s="40"/>
    </row>
    <row r="30" spans="1:38" x14ac:dyDescent="0.25">
      <c r="A30" s="86">
        <v>45044</v>
      </c>
      <c r="B30" s="90"/>
      <c r="C30" s="59" t="s">
        <v>413</v>
      </c>
      <c r="D30" s="59"/>
      <c r="E30" s="59">
        <v>0.11</v>
      </c>
      <c r="F30" s="59">
        <v>0.2</v>
      </c>
      <c r="G30" s="59">
        <v>0.1</v>
      </c>
      <c r="H30" s="34" t="s">
        <v>362</v>
      </c>
      <c r="I30" s="34" t="s">
        <v>361</v>
      </c>
      <c r="J30" s="34">
        <v>2.92</v>
      </c>
      <c r="K30" s="34">
        <v>1.2</v>
      </c>
      <c r="L30" s="34" t="s">
        <v>109</v>
      </c>
      <c r="M30" s="34">
        <v>2.2999999999999998</v>
      </c>
      <c r="N30" s="34">
        <v>1.3</v>
      </c>
      <c r="O30" s="34">
        <v>13.2</v>
      </c>
      <c r="P30" s="34" t="s">
        <v>116</v>
      </c>
      <c r="Q30" s="34" t="s">
        <v>378</v>
      </c>
      <c r="R30" s="34"/>
      <c r="S30" s="34"/>
      <c r="T30" s="34"/>
      <c r="U30" s="34" t="s">
        <v>382</v>
      </c>
      <c r="V30" s="34" t="s">
        <v>358</v>
      </c>
      <c r="W30" s="34" t="s">
        <v>358</v>
      </c>
      <c r="X30" s="34" t="s">
        <v>358</v>
      </c>
      <c r="Y30" s="34" t="s">
        <v>358</v>
      </c>
      <c r="Z30" s="34" t="s">
        <v>358</v>
      </c>
      <c r="AA30" s="34" t="s">
        <v>357</v>
      </c>
      <c r="AB30" s="34" t="s">
        <v>358</v>
      </c>
      <c r="AC30" s="34" t="s">
        <v>358</v>
      </c>
      <c r="AD30" s="34" t="s">
        <v>358</v>
      </c>
      <c r="AE30" s="34" t="s">
        <v>358</v>
      </c>
      <c r="AF30" s="34" t="s">
        <v>358</v>
      </c>
      <c r="AG30" s="34" t="s">
        <v>358</v>
      </c>
      <c r="AH30" s="34" t="s">
        <v>358</v>
      </c>
      <c r="AI30" s="34" t="s">
        <v>358</v>
      </c>
      <c r="AJ30" s="34" t="s">
        <v>276</v>
      </c>
      <c r="AK30" s="34" t="s">
        <v>358</v>
      </c>
      <c r="AL30" s="40"/>
    </row>
    <row r="31" spans="1:38" x14ac:dyDescent="0.25">
      <c r="A31" s="87"/>
      <c r="B31" s="90"/>
      <c r="C31" s="59" t="s">
        <v>381</v>
      </c>
      <c r="D31" s="59"/>
      <c r="E31" s="59" t="s">
        <v>361</v>
      </c>
      <c r="F31" s="59">
        <v>0.5</v>
      </c>
      <c r="G31" s="59">
        <v>0.1</v>
      </c>
      <c r="H31" s="34">
        <v>0.7</v>
      </c>
      <c r="I31" s="34" t="s">
        <v>361</v>
      </c>
      <c r="J31" s="34">
        <v>2.23</v>
      </c>
      <c r="K31" s="34">
        <v>0.93</v>
      </c>
      <c r="L31" s="34" t="s">
        <v>109</v>
      </c>
      <c r="M31" s="34">
        <v>1.6</v>
      </c>
      <c r="N31" s="34">
        <v>1.1000000000000001</v>
      </c>
      <c r="O31" s="34">
        <v>10.7</v>
      </c>
      <c r="P31" s="34" t="s">
        <v>116</v>
      </c>
      <c r="Q31" s="34" t="s">
        <v>378</v>
      </c>
      <c r="R31" s="34"/>
      <c r="S31" s="34"/>
      <c r="T31" s="34"/>
      <c r="U31" s="34" t="s">
        <v>382</v>
      </c>
      <c r="V31" s="34" t="s">
        <v>358</v>
      </c>
      <c r="W31" s="34" t="s">
        <v>358</v>
      </c>
      <c r="X31" s="34" t="s">
        <v>358</v>
      </c>
      <c r="Y31" s="34" t="s">
        <v>358</v>
      </c>
      <c r="Z31" s="34" t="s">
        <v>358</v>
      </c>
      <c r="AA31" s="34" t="s">
        <v>357</v>
      </c>
      <c r="AB31" s="34" t="s">
        <v>358</v>
      </c>
      <c r="AC31" s="34" t="s">
        <v>358</v>
      </c>
      <c r="AD31" s="34" t="s">
        <v>358</v>
      </c>
      <c r="AE31" s="34" t="s">
        <v>358</v>
      </c>
      <c r="AF31" s="34" t="s">
        <v>358</v>
      </c>
      <c r="AG31" s="34" t="s">
        <v>358</v>
      </c>
      <c r="AH31" s="34" t="s">
        <v>358</v>
      </c>
      <c r="AI31" s="34" t="s">
        <v>358</v>
      </c>
      <c r="AJ31" s="34" t="s">
        <v>276</v>
      </c>
      <c r="AK31" s="34" t="s">
        <v>358</v>
      </c>
      <c r="AL31" s="40"/>
    </row>
    <row r="32" spans="1:38" x14ac:dyDescent="0.25">
      <c r="A32" s="87"/>
      <c r="B32" s="90"/>
      <c r="C32" s="59" t="s">
        <v>414</v>
      </c>
      <c r="D32" s="59"/>
      <c r="E32" s="59">
        <v>1.55</v>
      </c>
      <c r="F32" s="59">
        <v>2.4</v>
      </c>
      <c r="G32" s="59">
        <v>0.1</v>
      </c>
      <c r="H32" s="34" t="s">
        <v>362</v>
      </c>
      <c r="I32" s="34" t="s">
        <v>361</v>
      </c>
      <c r="J32" s="34">
        <v>2.91</v>
      </c>
      <c r="K32" s="34">
        <v>1.1299999999999999</v>
      </c>
      <c r="L32" s="34" t="s">
        <v>109</v>
      </c>
      <c r="M32" s="34">
        <v>2.1</v>
      </c>
      <c r="N32" s="34">
        <v>1.4</v>
      </c>
      <c r="O32" s="34">
        <v>15.1</v>
      </c>
      <c r="P32" s="34" t="s">
        <v>116</v>
      </c>
      <c r="Q32" s="34" t="s">
        <v>378</v>
      </c>
      <c r="R32" s="34"/>
      <c r="S32" s="34"/>
      <c r="T32" s="34"/>
      <c r="U32" s="34" t="s">
        <v>382</v>
      </c>
      <c r="V32" s="34" t="s">
        <v>358</v>
      </c>
      <c r="W32" s="34" t="s">
        <v>358</v>
      </c>
      <c r="X32" s="34" t="s">
        <v>358</v>
      </c>
      <c r="Y32" s="34" t="s">
        <v>358</v>
      </c>
      <c r="Z32" s="34" t="s">
        <v>358</v>
      </c>
      <c r="AA32" s="34" t="s">
        <v>357</v>
      </c>
      <c r="AB32" s="34" t="s">
        <v>358</v>
      </c>
      <c r="AC32" s="34" t="s">
        <v>358</v>
      </c>
      <c r="AD32" s="34" t="s">
        <v>358</v>
      </c>
      <c r="AE32" s="34" t="s">
        <v>358</v>
      </c>
      <c r="AF32" s="34" t="s">
        <v>358</v>
      </c>
      <c r="AG32" s="34" t="s">
        <v>358</v>
      </c>
      <c r="AH32" s="34" t="s">
        <v>358</v>
      </c>
      <c r="AI32" s="34" t="s">
        <v>358</v>
      </c>
      <c r="AJ32" s="34" t="s">
        <v>276</v>
      </c>
      <c r="AK32" s="34" t="s">
        <v>358</v>
      </c>
      <c r="AL32" s="40"/>
    </row>
    <row r="33" spans="1:38" x14ac:dyDescent="0.25">
      <c r="A33" s="87"/>
      <c r="B33" s="90"/>
      <c r="C33" s="59" t="s">
        <v>415</v>
      </c>
      <c r="D33" s="59"/>
      <c r="E33" s="59" t="s">
        <v>361</v>
      </c>
      <c r="F33" s="59">
        <v>1.3</v>
      </c>
      <c r="G33" s="59">
        <v>0.1</v>
      </c>
      <c r="H33" s="34" t="s">
        <v>362</v>
      </c>
      <c r="I33" s="34" t="s">
        <v>361</v>
      </c>
      <c r="J33" s="34">
        <v>2.92</v>
      </c>
      <c r="K33" s="34">
        <v>1.1000000000000001</v>
      </c>
      <c r="L33" s="34" t="s">
        <v>109</v>
      </c>
      <c r="M33" s="34">
        <v>2.1</v>
      </c>
      <c r="N33" s="34">
        <v>1.3</v>
      </c>
      <c r="O33" s="34">
        <v>13.5</v>
      </c>
      <c r="P33" s="34" t="s">
        <v>116</v>
      </c>
      <c r="Q33" s="34" t="s">
        <v>378</v>
      </c>
      <c r="R33" s="34"/>
      <c r="S33" s="34"/>
      <c r="T33" s="34"/>
      <c r="U33" s="34" t="s">
        <v>382</v>
      </c>
      <c r="V33" s="34" t="s">
        <v>358</v>
      </c>
      <c r="W33" s="34" t="s">
        <v>358</v>
      </c>
      <c r="X33" s="34" t="s">
        <v>358</v>
      </c>
      <c r="Y33" s="34" t="s">
        <v>358</v>
      </c>
      <c r="Z33" s="34" t="s">
        <v>358</v>
      </c>
      <c r="AA33" s="34" t="s">
        <v>357</v>
      </c>
      <c r="AB33" s="34" t="s">
        <v>358</v>
      </c>
      <c r="AC33" s="34" t="s">
        <v>358</v>
      </c>
      <c r="AD33" s="34" t="s">
        <v>358</v>
      </c>
      <c r="AE33" s="34" t="s">
        <v>358</v>
      </c>
      <c r="AF33" s="34" t="s">
        <v>358</v>
      </c>
      <c r="AG33" s="34" t="s">
        <v>358</v>
      </c>
      <c r="AH33" s="34" t="s">
        <v>358</v>
      </c>
      <c r="AI33" s="34" t="s">
        <v>358</v>
      </c>
      <c r="AJ33" s="34" t="s">
        <v>276</v>
      </c>
      <c r="AK33" s="34" t="s">
        <v>358</v>
      </c>
      <c r="AL33" s="40"/>
    </row>
    <row r="34" spans="1:38" x14ac:dyDescent="0.25">
      <c r="A34" s="87"/>
      <c r="B34" s="90"/>
      <c r="C34" s="59" t="s">
        <v>416</v>
      </c>
      <c r="D34" s="59"/>
      <c r="E34" s="59">
        <v>0.54</v>
      </c>
      <c r="F34" s="59">
        <v>0.8</v>
      </c>
      <c r="G34" s="59">
        <v>0.1</v>
      </c>
      <c r="H34" s="34" t="s">
        <v>362</v>
      </c>
      <c r="I34" s="34" t="s">
        <v>361</v>
      </c>
      <c r="J34" s="34">
        <v>3.4</v>
      </c>
      <c r="K34" s="34">
        <v>1.25</v>
      </c>
      <c r="L34" s="34" t="s">
        <v>109</v>
      </c>
      <c r="M34" s="34">
        <v>2.2000000000000002</v>
      </c>
      <c r="N34" s="34">
        <v>1.3</v>
      </c>
      <c r="O34" s="34">
        <v>15.4</v>
      </c>
      <c r="P34" s="34" t="s">
        <v>116</v>
      </c>
      <c r="Q34" s="34" t="s">
        <v>378</v>
      </c>
      <c r="R34" s="34"/>
      <c r="S34" s="34"/>
      <c r="T34" s="34"/>
      <c r="U34" s="34" t="s">
        <v>382</v>
      </c>
      <c r="V34" s="34" t="s">
        <v>358</v>
      </c>
      <c r="W34" s="34" t="s">
        <v>358</v>
      </c>
      <c r="X34" s="34" t="s">
        <v>358</v>
      </c>
      <c r="Y34" s="34" t="s">
        <v>358</v>
      </c>
      <c r="Z34" s="34" t="s">
        <v>358</v>
      </c>
      <c r="AA34" s="34" t="s">
        <v>357</v>
      </c>
      <c r="AB34" s="34" t="s">
        <v>358</v>
      </c>
      <c r="AC34" s="34" t="s">
        <v>358</v>
      </c>
      <c r="AD34" s="34" t="s">
        <v>358</v>
      </c>
      <c r="AE34" s="34" t="s">
        <v>358</v>
      </c>
      <c r="AF34" s="34" t="s">
        <v>358</v>
      </c>
      <c r="AG34" s="34" t="s">
        <v>358</v>
      </c>
      <c r="AH34" s="34" t="s">
        <v>358</v>
      </c>
      <c r="AI34" s="34" t="s">
        <v>358</v>
      </c>
      <c r="AJ34" s="34" t="s">
        <v>276</v>
      </c>
      <c r="AK34" s="34" t="s">
        <v>358</v>
      </c>
      <c r="AL34" s="40"/>
    </row>
    <row r="35" spans="1:38" x14ac:dyDescent="0.25">
      <c r="A35" s="87"/>
      <c r="B35" s="90"/>
      <c r="C35" s="59" t="s">
        <v>386</v>
      </c>
      <c r="D35" s="59"/>
      <c r="E35" s="59">
        <v>1.45</v>
      </c>
      <c r="F35" s="59">
        <v>2.6</v>
      </c>
      <c r="G35" s="59">
        <v>0.1</v>
      </c>
      <c r="H35" s="34">
        <v>0.86</v>
      </c>
      <c r="I35" s="34" t="s">
        <v>361</v>
      </c>
      <c r="J35" s="34">
        <v>3.76</v>
      </c>
      <c r="K35" s="34">
        <v>1.86</v>
      </c>
      <c r="L35" s="34" t="s">
        <v>109</v>
      </c>
      <c r="M35" s="34">
        <v>2.6</v>
      </c>
      <c r="N35" s="34">
        <v>1.5</v>
      </c>
      <c r="O35" s="34">
        <v>13.6</v>
      </c>
      <c r="P35" s="34" t="s">
        <v>116</v>
      </c>
      <c r="Q35" s="34" t="s">
        <v>378</v>
      </c>
      <c r="R35" s="34"/>
      <c r="S35" s="34"/>
      <c r="T35" s="34"/>
      <c r="U35" s="34" t="s">
        <v>382</v>
      </c>
      <c r="V35" s="34" t="s">
        <v>358</v>
      </c>
      <c r="W35" s="34" t="s">
        <v>358</v>
      </c>
      <c r="X35" s="34" t="s">
        <v>358</v>
      </c>
      <c r="Y35" s="34" t="s">
        <v>358</v>
      </c>
      <c r="Z35" s="34" t="s">
        <v>358</v>
      </c>
      <c r="AA35" s="34" t="s">
        <v>357</v>
      </c>
      <c r="AB35" s="34" t="s">
        <v>358</v>
      </c>
      <c r="AC35" s="34" t="s">
        <v>358</v>
      </c>
      <c r="AD35" s="34" t="s">
        <v>358</v>
      </c>
      <c r="AE35" s="34" t="s">
        <v>358</v>
      </c>
      <c r="AF35" s="34" t="s">
        <v>358</v>
      </c>
      <c r="AG35" s="34" t="s">
        <v>358</v>
      </c>
      <c r="AH35" s="34" t="s">
        <v>358</v>
      </c>
      <c r="AI35" s="34" t="s">
        <v>358</v>
      </c>
      <c r="AJ35" s="34" t="s">
        <v>276</v>
      </c>
      <c r="AK35" s="34" t="s">
        <v>358</v>
      </c>
      <c r="AL35" s="40"/>
    </row>
    <row r="36" spans="1:38" x14ac:dyDescent="0.25">
      <c r="A36" s="88"/>
      <c r="B36" s="70"/>
      <c r="C36" s="59" t="s">
        <v>387</v>
      </c>
      <c r="D36" s="59"/>
      <c r="E36" s="59">
        <v>1.3</v>
      </c>
      <c r="F36" s="59">
        <v>9.3000000000000007</v>
      </c>
      <c r="G36" s="59">
        <v>0.1</v>
      </c>
      <c r="H36" s="34">
        <v>0.81</v>
      </c>
      <c r="I36" s="34" t="s">
        <v>361</v>
      </c>
      <c r="J36" s="34">
        <v>6.77</v>
      </c>
      <c r="K36" s="34">
        <v>3.87</v>
      </c>
      <c r="L36" s="34" t="s">
        <v>109</v>
      </c>
      <c r="M36" s="34">
        <v>3.3</v>
      </c>
      <c r="N36" s="34">
        <v>2.5</v>
      </c>
      <c r="O36" s="34">
        <v>18.600000000000001</v>
      </c>
      <c r="P36" s="34" t="s">
        <v>116</v>
      </c>
      <c r="Q36" s="34" t="s">
        <v>378</v>
      </c>
      <c r="R36" s="34"/>
      <c r="S36" s="34"/>
      <c r="T36" s="34"/>
      <c r="U36" s="34" t="s">
        <v>382</v>
      </c>
      <c r="V36" s="34" t="s">
        <v>358</v>
      </c>
      <c r="W36" s="34" t="s">
        <v>358</v>
      </c>
      <c r="X36" s="34" t="s">
        <v>358</v>
      </c>
      <c r="Y36" s="34" t="s">
        <v>358</v>
      </c>
      <c r="Z36" s="34" t="s">
        <v>358</v>
      </c>
      <c r="AA36" s="34" t="s">
        <v>357</v>
      </c>
      <c r="AB36" s="34" t="s">
        <v>358</v>
      </c>
      <c r="AC36" s="34" t="s">
        <v>358</v>
      </c>
      <c r="AD36" s="34" t="s">
        <v>358</v>
      </c>
      <c r="AE36" s="34" t="s">
        <v>358</v>
      </c>
      <c r="AF36" s="34" t="s">
        <v>358</v>
      </c>
      <c r="AG36" s="34" t="s">
        <v>358</v>
      </c>
      <c r="AH36" s="34" t="s">
        <v>358</v>
      </c>
      <c r="AI36" s="34" t="s">
        <v>358</v>
      </c>
      <c r="AJ36" s="34" t="s">
        <v>276</v>
      </c>
      <c r="AK36" s="34" t="s">
        <v>358</v>
      </c>
      <c r="AL36" s="40"/>
    </row>
    <row r="37" spans="1:38" x14ac:dyDescent="0.25">
      <c r="A37" s="86">
        <v>42492</v>
      </c>
      <c r="B37" s="89" t="s">
        <v>401</v>
      </c>
      <c r="C37" s="59" t="s">
        <v>363</v>
      </c>
      <c r="D37" s="59"/>
      <c r="E37" s="59">
        <v>1.24</v>
      </c>
      <c r="F37" s="59">
        <v>8.5</v>
      </c>
      <c r="G37" s="59">
        <v>0.1</v>
      </c>
      <c r="H37" s="34">
        <v>0.62</v>
      </c>
      <c r="I37" s="34" t="s">
        <v>361</v>
      </c>
      <c r="J37" s="34">
        <v>4.66</v>
      </c>
      <c r="K37" s="34">
        <v>4.71</v>
      </c>
      <c r="L37" s="34" t="s">
        <v>109</v>
      </c>
      <c r="M37" s="34" t="s">
        <v>276</v>
      </c>
      <c r="N37" s="34">
        <v>13</v>
      </c>
      <c r="O37" s="34">
        <v>30</v>
      </c>
      <c r="P37" s="34">
        <v>2.19</v>
      </c>
      <c r="Q37" s="34" t="s">
        <v>330</v>
      </c>
      <c r="R37" s="34">
        <v>0.27</v>
      </c>
      <c r="S37" s="34" t="s">
        <v>358</v>
      </c>
      <c r="T37" s="34">
        <v>22.8</v>
      </c>
      <c r="U37" s="34">
        <v>450</v>
      </c>
      <c r="V37" s="34" t="s">
        <v>358</v>
      </c>
      <c r="W37" s="34" t="s">
        <v>358</v>
      </c>
      <c r="X37" s="34" t="s">
        <v>358</v>
      </c>
      <c r="Y37" s="34" t="s">
        <v>358</v>
      </c>
      <c r="Z37" s="34">
        <v>15</v>
      </c>
      <c r="AA37" s="34" t="s">
        <v>358</v>
      </c>
      <c r="AB37" s="34">
        <v>41</v>
      </c>
      <c r="AC37" s="34">
        <v>30</v>
      </c>
      <c r="AD37" s="34">
        <v>39</v>
      </c>
      <c r="AE37" s="34">
        <v>51</v>
      </c>
      <c r="AF37" s="34">
        <v>98</v>
      </c>
      <c r="AG37" s="34">
        <v>31</v>
      </c>
      <c r="AH37" s="34">
        <v>68</v>
      </c>
      <c r="AI37" s="34">
        <v>11</v>
      </c>
      <c r="AJ37" s="34">
        <v>33</v>
      </c>
      <c r="AK37" s="34">
        <v>32</v>
      </c>
      <c r="AL37" s="40"/>
    </row>
    <row r="38" spans="1:38" x14ac:dyDescent="0.25">
      <c r="A38" s="88"/>
      <c r="B38" s="90"/>
      <c r="C38" s="59" t="s">
        <v>364</v>
      </c>
      <c r="D38" s="59"/>
      <c r="E38" s="59">
        <v>2.88</v>
      </c>
      <c r="F38" s="59">
        <v>18.8</v>
      </c>
      <c r="G38" s="59">
        <v>0.1</v>
      </c>
      <c r="H38" s="34">
        <v>3.77</v>
      </c>
      <c r="I38" s="34">
        <v>1.91</v>
      </c>
      <c r="J38" s="34">
        <v>11.6</v>
      </c>
      <c r="K38" s="34">
        <v>20</v>
      </c>
      <c r="L38" s="34">
        <v>1.1100000000000001</v>
      </c>
      <c r="M38" s="34">
        <v>6.9</v>
      </c>
      <c r="N38" s="34">
        <v>100</v>
      </c>
      <c r="O38" s="34">
        <v>137</v>
      </c>
      <c r="P38" s="34">
        <v>11.6</v>
      </c>
      <c r="Q38" s="34">
        <v>25</v>
      </c>
      <c r="R38" s="34"/>
      <c r="S38" s="34"/>
      <c r="T38" s="34"/>
      <c r="U38" s="34">
        <v>15000</v>
      </c>
      <c r="V38" s="34">
        <v>45</v>
      </c>
      <c r="W38" s="34" t="s">
        <v>358</v>
      </c>
      <c r="X38" s="34">
        <v>22</v>
      </c>
      <c r="Y38" s="34">
        <v>61</v>
      </c>
      <c r="Z38" s="34">
        <v>321</v>
      </c>
      <c r="AA38" s="34">
        <v>384</v>
      </c>
      <c r="AB38" s="34">
        <v>1890</v>
      </c>
      <c r="AC38" s="34">
        <v>1350</v>
      </c>
      <c r="AD38" s="34">
        <v>1530</v>
      </c>
      <c r="AE38" s="34">
        <v>2390</v>
      </c>
      <c r="AF38" s="34">
        <v>2510</v>
      </c>
      <c r="AG38" s="34">
        <v>772</v>
      </c>
      <c r="AH38" s="34">
        <v>1460</v>
      </c>
      <c r="AI38" s="34">
        <v>279</v>
      </c>
      <c r="AJ38" s="34">
        <v>848</v>
      </c>
      <c r="AK38" s="34">
        <v>733</v>
      </c>
      <c r="AL38" s="40"/>
    </row>
    <row r="39" spans="1:38" x14ac:dyDescent="0.25">
      <c r="A39" s="86">
        <v>42573</v>
      </c>
      <c r="B39" s="90"/>
      <c r="C39" s="59" t="s">
        <v>372</v>
      </c>
      <c r="D39" s="59"/>
      <c r="E39" s="59">
        <v>1.46</v>
      </c>
      <c r="F39" s="59">
        <v>1.1000000000000085</v>
      </c>
      <c r="G39" s="59">
        <v>0.1</v>
      </c>
      <c r="H39" s="34">
        <v>0.55000000000000004</v>
      </c>
      <c r="I39" s="34" t="s">
        <v>361</v>
      </c>
      <c r="J39" s="34">
        <v>4.1100000000000003</v>
      </c>
      <c r="K39" s="34">
        <v>2.61</v>
      </c>
      <c r="L39" s="34" t="s">
        <v>109</v>
      </c>
      <c r="M39" s="34" t="s">
        <v>276</v>
      </c>
      <c r="N39" s="34">
        <v>8.8000000000000007</v>
      </c>
      <c r="O39" s="34">
        <v>16.7</v>
      </c>
      <c r="P39" s="34" t="s">
        <v>116</v>
      </c>
      <c r="Q39" s="34" t="s">
        <v>330</v>
      </c>
      <c r="R39" s="34">
        <v>0.16</v>
      </c>
      <c r="S39" s="34" t="s">
        <v>358</v>
      </c>
      <c r="T39" s="34" t="s">
        <v>276</v>
      </c>
      <c r="U39" s="34">
        <v>270</v>
      </c>
      <c r="V39" s="34">
        <v>12</v>
      </c>
      <c r="W39" s="34" t="s">
        <v>358</v>
      </c>
      <c r="X39" s="34" t="s">
        <v>358</v>
      </c>
      <c r="Y39" s="34" t="s">
        <v>358</v>
      </c>
      <c r="Z39" s="34">
        <v>32</v>
      </c>
      <c r="AA39" s="34">
        <v>13</v>
      </c>
      <c r="AB39" s="34">
        <v>41</v>
      </c>
      <c r="AC39" s="34">
        <v>46</v>
      </c>
      <c r="AD39" s="34">
        <v>20</v>
      </c>
      <c r="AE39" s="34">
        <v>18</v>
      </c>
      <c r="AF39" s="34">
        <v>28</v>
      </c>
      <c r="AG39" s="34" t="s">
        <v>358</v>
      </c>
      <c r="AH39" s="34">
        <v>27</v>
      </c>
      <c r="AI39" s="34" t="s">
        <v>358</v>
      </c>
      <c r="AJ39" s="34">
        <v>15</v>
      </c>
      <c r="AK39" s="34">
        <v>14</v>
      </c>
      <c r="AL39" s="40"/>
    </row>
    <row r="40" spans="1:38" x14ac:dyDescent="0.25">
      <c r="A40" s="88"/>
      <c r="B40" s="90"/>
      <c r="C40" s="59" t="s">
        <v>373</v>
      </c>
      <c r="D40" s="59"/>
      <c r="E40" s="59">
        <v>0.52100000000000002</v>
      </c>
      <c r="F40" s="59">
        <v>43.3</v>
      </c>
      <c r="G40" s="59">
        <v>2.4</v>
      </c>
      <c r="H40" s="34">
        <v>1.34</v>
      </c>
      <c r="I40" s="34" t="s">
        <v>361</v>
      </c>
      <c r="J40" s="34">
        <v>2.87</v>
      </c>
      <c r="K40" s="34">
        <v>1.53</v>
      </c>
      <c r="L40" s="34" t="s">
        <v>109</v>
      </c>
      <c r="M40" s="34" t="s">
        <v>276</v>
      </c>
      <c r="N40" s="34">
        <v>2.2000000000000002</v>
      </c>
      <c r="O40" s="34">
        <v>14.8</v>
      </c>
      <c r="P40" s="34" t="s">
        <v>116</v>
      </c>
      <c r="Q40" s="34" t="s">
        <v>330</v>
      </c>
      <c r="R40" s="34"/>
      <c r="S40" s="34" t="s">
        <v>358</v>
      </c>
      <c r="T40" s="34" t="s">
        <v>276</v>
      </c>
      <c r="U40" s="34" t="s">
        <v>330</v>
      </c>
      <c r="V40" s="34" t="s">
        <v>358</v>
      </c>
      <c r="W40" s="34" t="s">
        <v>358</v>
      </c>
      <c r="X40" s="34" t="s">
        <v>358</v>
      </c>
      <c r="Y40" s="34" t="s">
        <v>358</v>
      </c>
      <c r="Z40" s="34" t="s">
        <v>358</v>
      </c>
      <c r="AA40" s="34" t="s">
        <v>358</v>
      </c>
      <c r="AB40" s="34" t="s">
        <v>358</v>
      </c>
      <c r="AC40" s="34" t="s">
        <v>358</v>
      </c>
      <c r="AD40" s="34" t="s">
        <v>358</v>
      </c>
      <c r="AE40" s="34" t="s">
        <v>358</v>
      </c>
      <c r="AF40" s="34" t="s">
        <v>358</v>
      </c>
      <c r="AG40" s="34" t="s">
        <v>358</v>
      </c>
      <c r="AH40" s="34" t="s">
        <v>358</v>
      </c>
      <c r="AI40" s="34" t="s">
        <v>358</v>
      </c>
      <c r="AJ40" s="34" t="s">
        <v>358</v>
      </c>
      <c r="AK40" s="34" t="s">
        <v>358</v>
      </c>
      <c r="AL40" s="40"/>
    </row>
    <row r="41" spans="1:38" x14ac:dyDescent="0.25">
      <c r="A41" s="86">
        <v>42492</v>
      </c>
      <c r="B41" s="90"/>
      <c r="C41" s="59" t="s">
        <v>365</v>
      </c>
      <c r="D41" s="59"/>
      <c r="E41" s="59">
        <v>0.501</v>
      </c>
      <c r="F41" s="59">
        <v>5.2</v>
      </c>
      <c r="G41" s="59">
        <v>0.1</v>
      </c>
      <c r="H41" s="34">
        <v>0.56999999999999995</v>
      </c>
      <c r="I41" s="34" t="s">
        <v>361</v>
      </c>
      <c r="J41" s="34">
        <v>3.28</v>
      </c>
      <c r="K41" s="34">
        <v>1.41</v>
      </c>
      <c r="L41" s="34" t="s">
        <v>109</v>
      </c>
      <c r="M41" s="34" t="s">
        <v>276</v>
      </c>
      <c r="N41" s="34">
        <v>3.2</v>
      </c>
      <c r="O41" s="34">
        <v>15.1</v>
      </c>
      <c r="P41" s="34" t="s">
        <v>116</v>
      </c>
      <c r="Q41" s="34" t="s">
        <v>330</v>
      </c>
      <c r="R41" s="34"/>
      <c r="S41" s="34"/>
      <c r="T41" s="34"/>
      <c r="U41" s="34" t="s">
        <v>330</v>
      </c>
      <c r="V41" s="34" t="s">
        <v>358</v>
      </c>
      <c r="W41" s="34" t="s">
        <v>358</v>
      </c>
      <c r="X41" s="34" t="s">
        <v>358</v>
      </c>
      <c r="Y41" s="34" t="s">
        <v>358</v>
      </c>
      <c r="Z41" s="34" t="s">
        <v>358</v>
      </c>
      <c r="AA41" s="34" t="s">
        <v>358</v>
      </c>
      <c r="AB41" s="34" t="s">
        <v>358</v>
      </c>
      <c r="AC41" s="34" t="s">
        <v>358</v>
      </c>
      <c r="AD41" s="34" t="s">
        <v>358</v>
      </c>
      <c r="AE41" s="34" t="s">
        <v>358</v>
      </c>
      <c r="AF41" s="34" t="s">
        <v>358</v>
      </c>
      <c r="AG41" s="34" t="s">
        <v>358</v>
      </c>
      <c r="AH41" s="34" t="s">
        <v>358</v>
      </c>
      <c r="AI41" s="34" t="s">
        <v>358</v>
      </c>
      <c r="AJ41" s="34" t="s">
        <v>358</v>
      </c>
      <c r="AK41" s="34" t="s">
        <v>358</v>
      </c>
      <c r="AL41" s="40"/>
    </row>
    <row r="42" spans="1:38" x14ac:dyDescent="0.25">
      <c r="A42" s="88"/>
      <c r="B42" s="90"/>
      <c r="C42" s="59" t="s">
        <v>366</v>
      </c>
      <c r="D42" s="59"/>
      <c r="E42" s="59">
        <v>0.47799999999999998</v>
      </c>
      <c r="F42" s="59">
        <v>8</v>
      </c>
      <c r="G42" s="59">
        <v>0.1</v>
      </c>
      <c r="H42" s="34" t="s">
        <v>362</v>
      </c>
      <c r="I42" s="34" t="s">
        <v>361</v>
      </c>
      <c r="J42" s="34">
        <v>3.17</v>
      </c>
      <c r="K42" s="34">
        <v>1.52</v>
      </c>
      <c r="L42" s="34" t="s">
        <v>109</v>
      </c>
      <c r="M42" s="34" t="s">
        <v>276</v>
      </c>
      <c r="N42" s="34">
        <v>1.3</v>
      </c>
      <c r="O42" s="34">
        <v>15.5</v>
      </c>
      <c r="P42" s="34" t="s">
        <v>116</v>
      </c>
      <c r="Q42" s="34" t="s">
        <v>330</v>
      </c>
      <c r="R42" s="34"/>
      <c r="S42" s="34"/>
      <c r="T42" s="34"/>
      <c r="U42" s="34" t="s">
        <v>330</v>
      </c>
      <c r="V42" s="34" t="s">
        <v>358</v>
      </c>
      <c r="W42" s="34" t="s">
        <v>358</v>
      </c>
      <c r="X42" s="34" t="s">
        <v>358</v>
      </c>
      <c r="Y42" s="34" t="s">
        <v>358</v>
      </c>
      <c r="Z42" s="34" t="s">
        <v>358</v>
      </c>
      <c r="AA42" s="34" t="s">
        <v>358</v>
      </c>
      <c r="AB42" s="34" t="s">
        <v>358</v>
      </c>
      <c r="AC42" s="34" t="s">
        <v>358</v>
      </c>
      <c r="AD42" s="34" t="s">
        <v>358</v>
      </c>
      <c r="AE42" s="34" t="s">
        <v>358</v>
      </c>
      <c r="AF42" s="34" t="s">
        <v>358</v>
      </c>
      <c r="AG42" s="34" t="s">
        <v>358</v>
      </c>
      <c r="AH42" s="34" t="s">
        <v>358</v>
      </c>
      <c r="AI42" s="34" t="s">
        <v>358</v>
      </c>
      <c r="AJ42" s="34" t="s">
        <v>358</v>
      </c>
      <c r="AK42" s="34" t="s">
        <v>358</v>
      </c>
      <c r="AL42" s="40"/>
    </row>
    <row r="43" spans="1:38" x14ac:dyDescent="0.25">
      <c r="A43" s="86">
        <v>45044</v>
      </c>
      <c r="B43" s="90"/>
      <c r="C43" s="59" t="s">
        <v>417</v>
      </c>
      <c r="D43" s="59"/>
      <c r="E43" s="59">
        <v>0.61</v>
      </c>
      <c r="F43" s="59">
        <v>22.5</v>
      </c>
      <c r="G43" s="59">
        <v>0.4</v>
      </c>
      <c r="H43" s="34">
        <v>2.48</v>
      </c>
      <c r="I43" s="34" t="s">
        <v>361</v>
      </c>
      <c r="J43" s="34">
        <v>5.78</v>
      </c>
      <c r="K43" s="34">
        <v>4.92</v>
      </c>
      <c r="L43" s="34" t="s">
        <v>109</v>
      </c>
      <c r="M43" s="34">
        <v>4.9000000000000004</v>
      </c>
      <c r="N43" s="34">
        <v>3.2</v>
      </c>
      <c r="O43" s="34">
        <v>22.9</v>
      </c>
      <c r="P43" s="34" t="s">
        <v>116</v>
      </c>
      <c r="Q43" s="34" t="s">
        <v>378</v>
      </c>
      <c r="R43" s="34"/>
      <c r="S43" s="34"/>
      <c r="T43" s="34"/>
      <c r="U43" s="34" t="s">
        <v>382</v>
      </c>
      <c r="V43" s="34" t="s">
        <v>358</v>
      </c>
      <c r="W43" s="34" t="s">
        <v>358</v>
      </c>
      <c r="X43" s="34" t="s">
        <v>358</v>
      </c>
      <c r="Y43" s="34" t="s">
        <v>358</v>
      </c>
      <c r="Z43" s="34" t="s">
        <v>358</v>
      </c>
      <c r="AA43" s="34" t="s">
        <v>357</v>
      </c>
      <c r="AB43" s="34" t="s">
        <v>358</v>
      </c>
      <c r="AC43" s="34" t="s">
        <v>358</v>
      </c>
      <c r="AD43" s="34" t="s">
        <v>358</v>
      </c>
      <c r="AE43" s="34" t="s">
        <v>358</v>
      </c>
      <c r="AF43" s="34" t="s">
        <v>358</v>
      </c>
      <c r="AG43" s="34" t="s">
        <v>358</v>
      </c>
      <c r="AH43" s="34" t="s">
        <v>358</v>
      </c>
      <c r="AI43" s="34" t="s">
        <v>358</v>
      </c>
      <c r="AJ43" s="34" t="s">
        <v>276</v>
      </c>
      <c r="AK43" s="34" t="s">
        <v>358</v>
      </c>
      <c r="AL43" s="40"/>
    </row>
    <row r="44" spans="1:38" x14ac:dyDescent="0.25">
      <c r="A44" s="87"/>
      <c r="B44" s="90"/>
      <c r="C44" s="59" t="s">
        <v>384</v>
      </c>
      <c r="D44" s="59"/>
      <c r="E44" s="59">
        <v>0.13</v>
      </c>
      <c r="F44" s="59">
        <v>1.8</v>
      </c>
      <c r="G44" s="59">
        <v>0.1</v>
      </c>
      <c r="H44" s="34" t="s">
        <v>362</v>
      </c>
      <c r="I44" s="34" t="s">
        <v>361</v>
      </c>
      <c r="J44" s="34">
        <v>1.68</v>
      </c>
      <c r="K44" s="34">
        <v>1.04</v>
      </c>
      <c r="L44" s="34" t="s">
        <v>109</v>
      </c>
      <c r="M44" s="34">
        <v>1.4</v>
      </c>
      <c r="N44" s="34">
        <v>1.1000000000000001</v>
      </c>
      <c r="O44" s="34">
        <v>8.6</v>
      </c>
      <c r="P44" s="34" t="s">
        <v>116</v>
      </c>
      <c r="Q44" s="34" t="s">
        <v>378</v>
      </c>
      <c r="R44" s="34"/>
      <c r="S44" s="34"/>
      <c r="T44" s="34"/>
      <c r="U44" s="34" t="s">
        <v>382</v>
      </c>
      <c r="V44" s="34" t="s">
        <v>358</v>
      </c>
      <c r="W44" s="34" t="s">
        <v>358</v>
      </c>
      <c r="X44" s="34" t="s">
        <v>358</v>
      </c>
      <c r="Y44" s="34" t="s">
        <v>358</v>
      </c>
      <c r="Z44" s="34" t="s">
        <v>358</v>
      </c>
      <c r="AA44" s="34" t="s">
        <v>357</v>
      </c>
      <c r="AB44" s="34" t="s">
        <v>358</v>
      </c>
      <c r="AC44" s="34" t="s">
        <v>358</v>
      </c>
      <c r="AD44" s="34" t="s">
        <v>358</v>
      </c>
      <c r="AE44" s="34" t="s">
        <v>358</v>
      </c>
      <c r="AF44" s="34" t="s">
        <v>358</v>
      </c>
      <c r="AG44" s="34" t="s">
        <v>358</v>
      </c>
      <c r="AH44" s="34" t="s">
        <v>358</v>
      </c>
      <c r="AI44" s="34" t="s">
        <v>358</v>
      </c>
      <c r="AJ44" s="34" t="s">
        <v>276</v>
      </c>
      <c r="AK44" s="34" t="s">
        <v>358</v>
      </c>
      <c r="AL44" s="40"/>
    </row>
    <row r="45" spans="1:38" x14ac:dyDescent="0.25">
      <c r="A45" s="87"/>
      <c r="B45" s="90"/>
      <c r="C45" s="59" t="s">
        <v>416</v>
      </c>
      <c r="D45" s="59"/>
      <c r="E45" s="59">
        <v>0.24</v>
      </c>
      <c r="F45" s="59">
        <v>6.2</v>
      </c>
      <c r="G45" s="59">
        <v>0.1</v>
      </c>
      <c r="H45" s="34">
        <v>0.75</v>
      </c>
      <c r="I45" s="34" t="s">
        <v>361</v>
      </c>
      <c r="J45" s="34">
        <v>3.34</v>
      </c>
      <c r="K45" s="34">
        <v>2.99</v>
      </c>
      <c r="L45" s="34" t="s">
        <v>109</v>
      </c>
      <c r="M45" s="34">
        <v>2.6</v>
      </c>
      <c r="N45" s="34">
        <v>1.9</v>
      </c>
      <c r="O45" s="34">
        <v>16.600000000000001</v>
      </c>
      <c r="P45" s="34" t="s">
        <v>116</v>
      </c>
      <c r="Q45" s="34" t="s">
        <v>378</v>
      </c>
      <c r="R45" s="34"/>
      <c r="S45" s="34"/>
      <c r="T45" s="34"/>
      <c r="U45" s="34" t="s">
        <v>382</v>
      </c>
      <c r="V45" s="34" t="s">
        <v>358</v>
      </c>
      <c r="W45" s="34" t="s">
        <v>358</v>
      </c>
      <c r="X45" s="34" t="s">
        <v>358</v>
      </c>
      <c r="Y45" s="34" t="s">
        <v>358</v>
      </c>
      <c r="Z45" s="34" t="s">
        <v>358</v>
      </c>
      <c r="AA45" s="34" t="s">
        <v>357</v>
      </c>
      <c r="AB45" s="34" t="s">
        <v>358</v>
      </c>
      <c r="AC45" s="34" t="s">
        <v>358</v>
      </c>
      <c r="AD45" s="34" t="s">
        <v>358</v>
      </c>
      <c r="AE45" s="34" t="s">
        <v>358</v>
      </c>
      <c r="AF45" s="34" t="s">
        <v>358</v>
      </c>
      <c r="AG45" s="34" t="s">
        <v>358</v>
      </c>
      <c r="AH45" s="34" t="s">
        <v>358</v>
      </c>
      <c r="AI45" s="34" t="s">
        <v>358</v>
      </c>
      <c r="AJ45" s="34" t="s">
        <v>276</v>
      </c>
      <c r="AK45" s="34" t="s">
        <v>358</v>
      </c>
      <c r="AL45" s="40"/>
    </row>
    <row r="46" spans="1:38" x14ac:dyDescent="0.25">
      <c r="A46" s="87"/>
      <c r="B46" s="90"/>
      <c r="C46" s="59" t="s">
        <v>418</v>
      </c>
      <c r="D46" s="59"/>
      <c r="E46" s="59">
        <v>0.54</v>
      </c>
      <c r="F46" s="59">
        <v>21.8</v>
      </c>
      <c r="G46" s="59">
        <v>0.5</v>
      </c>
      <c r="H46" s="34">
        <v>1.36</v>
      </c>
      <c r="I46" s="34" t="s">
        <v>361</v>
      </c>
      <c r="J46" s="34">
        <v>4.1900000000000004</v>
      </c>
      <c r="K46" s="34">
        <v>3.92</v>
      </c>
      <c r="L46" s="34" t="s">
        <v>109</v>
      </c>
      <c r="M46" s="34">
        <v>3.3</v>
      </c>
      <c r="N46" s="34">
        <v>2.5</v>
      </c>
      <c r="O46" s="34">
        <v>18.899999999999999</v>
      </c>
      <c r="P46" s="34" t="s">
        <v>116</v>
      </c>
      <c r="Q46" s="34" t="s">
        <v>378</v>
      </c>
      <c r="R46" s="34"/>
      <c r="S46" s="34"/>
      <c r="T46" s="34"/>
      <c r="U46" s="34" t="s">
        <v>382</v>
      </c>
      <c r="V46" s="34" t="s">
        <v>358</v>
      </c>
      <c r="W46" s="34" t="s">
        <v>358</v>
      </c>
      <c r="X46" s="34" t="s">
        <v>358</v>
      </c>
      <c r="Y46" s="34" t="s">
        <v>358</v>
      </c>
      <c r="Z46" s="34" t="s">
        <v>358</v>
      </c>
      <c r="AA46" s="34" t="s">
        <v>357</v>
      </c>
      <c r="AB46" s="34" t="s">
        <v>358</v>
      </c>
      <c r="AC46" s="34" t="s">
        <v>358</v>
      </c>
      <c r="AD46" s="34" t="s">
        <v>358</v>
      </c>
      <c r="AE46" s="34" t="s">
        <v>358</v>
      </c>
      <c r="AF46" s="34" t="s">
        <v>358</v>
      </c>
      <c r="AG46" s="34" t="s">
        <v>358</v>
      </c>
      <c r="AH46" s="34" t="s">
        <v>358</v>
      </c>
      <c r="AI46" s="34" t="s">
        <v>358</v>
      </c>
      <c r="AJ46" s="34" t="s">
        <v>276</v>
      </c>
      <c r="AK46" s="34" t="s">
        <v>358</v>
      </c>
      <c r="AL46" s="40"/>
    </row>
    <row r="47" spans="1:38" x14ac:dyDescent="0.25">
      <c r="A47" s="88"/>
      <c r="B47" s="70"/>
      <c r="C47" s="59" t="s">
        <v>419</v>
      </c>
      <c r="D47" s="59"/>
      <c r="E47" s="59">
        <v>0.37</v>
      </c>
      <c r="F47" s="59">
        <v>15.6</v>
      </c>
      <c r="G47" s="59">
        <v>0.4</v>
      </c>
      <c r="H47" s="34">
        <v>1.19</v>
      </c>
      <c r="I47" s="34" t="s">
        <v>361</v>
      </c>
      <c r="J47" s="34">
        <v>3.74</v>
      </c>
      <c r="K47" s="34">
        <v>3.24</v>
      </c>
      <c r="L47" s="34" t="s">
        <v>109</v>
      </c>
      <c r="M47" s="34">
        <v>3.1</v>
      </c>
      <c r="N47" s="34">
        <v>2.2000000000000002</v>
      </c>
      <c r="O47" s="34">
        <v>18.2</v>
      </c>
      <c r="P47" s="34" t="s">
        <v>116</v>
      </c>
      <c r="Q47" s="34" t="s">
        <v>378</v>
      </c>
      <c r="R47" s="34"/>
      <c r="S47" s="34"/>
      <c r="T47" s="34"/>
      <c r="U47" s="34" t="s">
        <v>382</v>
      </c>
      <c r="V47" s="34" t="s">
        <v>358</v>
      </c>
      <c r="W47" s="34" t="s">
        <v>358</v>
      </c>
      <c r="X47" s="34" t="s">
        <v>358</v>
      </c>
      <c r="Y47" s="34" t="s">
        <v>358</v>
      </c>
      <c r="Z47" s="34" t="s">
        <v>358</v>
      </c>
      <c r="AA47" s="34" t="s">
        <v>357</v>
      </c>
      <c r="AB47" s="34" t="s">
        <v>358</v>
      </c>
      <c r="AC47" s="34" t="s">
        <v>358</v>
      </c>
      <c r="AD47" s="34" t="s">
        <v>358</v>
      </c>
      <c r="AE47" s="34" t="s">
        <v>358</v>
      </c>
      <c r="AF47" s="34" t="s">
        <v>358</v>
      </c>
      <c r="AG47" s="34" t="s">
        <v>358</v>
      </c>
      <c r="AH47" s="34" t="s">
        <v>358</v>
      </c>
      <c r="AI47" s="34" t="s">
        <v>358</v>
      </c>
      <c r="AJ47" s="34" t="s">
        <v>276</v>
      </c>
      <c r="AK47" s="34" t="s">
        <v>358</v>
      </c>
      <c r="AL47" s="40"/>
    </row>
    <row r="48" spans="1:38" x14ac:dyDescent="0.25">
      <c r="A48" s="60">
        <v>42492</v>
      </c>
      <c r="B48" s="32" t="s">
        <v>402</v>
      </c>
      <c r="C48" s="59" t="s">
        <v>363</v>
      </c>
      <c r="D48" s="59"/>
      <c r="E48" s="59">
        <v>1.97</v>
      </c>
      <c r="F48" s="59">
        <v>15.6</v>
      </c>
      <c r="G48" s="59">
        <v>0.1</v>
      </c>
      <c r="H48" s="34">
        <v>1.99</v>
      </c>
      <c r="I48" s="34">
        <v>0.26</v>
      </c>
      <c r="J48" s="34">
        <v>7.86</v>
      </c>
      <c r="K48" s="34">
        <v>14</v>
      </c>
      <c r="L48" s="34" t="s">
        <v>109</v>
      </c>
      <c r="M48" s="34">
        <v>5.7</v>
      </c>
      <c r="N48" s="34">
        <v>33.200000000000003</v>
      </c>
      <c r="O48" s="34">
        <v>76.5</v>
      </c>
      <c r="P48" s="34">
        <v>11.5</v>
      </c>
      <c r="Q48" s="34">
        <v>110</v>
      </c>
      <c r="R48" s="34"/>
      <c r="S48" s="34"/>
      <c r="T48" s="34"/>
      <c r="U48" s="34">
        <v>3000</v>
      </c>
      <c r="V48" s="34">
        <v>12</v>
      </c>
      <c r="W48" s="34" t="s">
        <v>358</v>
      </c>
      <c r="X48" s="34" t="s">
        <v>358</v>
      </c>
      <c r="Y48" s="34" t="s">
        <v>358</v>
      </c>
      <c r="Z48" s="34">
        <v>42</v>
      </c>
      <c r="AA48" s="34">
        <v>33</v>
      </c>
      <c r="AB48" s="34">
        <v>384</v>
      </c>
      <c r="AC48" s="34">
        <v>274</v>
      </c>
      <c r="AD48" s="34">
        <v>278</v>
      </c>
      <c r="AE48" s="34">
        <v>255</v>
      </c>
      <c r="AF48" s="34">
        <v>566</v>
      </c>
      <c r="AG48" s="34">
        <v>190</v>
      </c>
      <c r="AH48" s="34">
        <v>414</v>
      </c>
      <c r="AI48" s="34">
        <v>54</v>
      </c>
      <c r="AJ48" s="34">
        <v>234</v>
      </c>
      <c r="AK48" s="34">
        <v>235</v>
      </c>
      <c r="AL48" s="40"/>
    </row>
    <row r="49" spans="1:38" x14ac:dyDescent="0.25">
      <c r="A49" s="86">
        <v>42492</v>
      </c>
      <c r="B49" s="89" t="s">
        <v>403</v>
      </c>
      <c r="C49" s="59" t="s">
        <v>363</v>
      </c>
      <c r="D49" s="59"/>
      <c r="E49" s="59">
        <v>2.16</v>
      </c>
      <c r="F49" s="59">
        <v>26.1</v>
      </c>
      <c r="G49" s="59">
        <v>0.2</v>
      </c>
      <c r="H49" s="34">
        <v>4.1900000000000004</v>
      </c>
      <c r="I49" s="34">
        <v>1.1299999999999999</v>
      </c>
      <c r="J49" s="34">
        <v>8.82</v>
      </c>
      <c r="K49" s="34">
        <v>17.3</v>
      </c>
      <c r="L49" s="34" t="s">
        <v>109</v>
      </c>
      <c r="M49" s="34">
        <v>6.6</v>
      </c>
      <c r="N49" s="34">
        <v>64</v>
      </c>
      <c r="O49" s="34">
        <v>121</v>
      </c>
      <c r="P49" s="34">
        <v>13.3</v>
      </c>
      <c r="Q49" s="34">
        <v>10</v>
      </c>
      <c r="R49" s="34">
        <v>0.44</v>
      </c>
      <c r="S49" s="34" t="s">
        <v>358</v>
      </c>
      <c r="T49" s="34">
        <v>5.7</v>
      </c>
      <c r="U49" s="34">
        <v>11000</v>
      </c>
      <c r="V49" s="34">
        <v>65</v>
      </c>
      <c r="W49" s="34" t="s">
        <v>358</v>
      </c>
      <c r="X49" s="34">
        <v>36</v>
      </c>
      <c r="Y49" s="34">
        <v>43</v>
      </c>
      <c r="Z49" s="34">
        <v>344</v>
      </c>
      <c r="AA49" s="34">
        <v>151</v>
      </c>
      <c r="AB49" s="34">
        <v>1450</v>
      </c>
      <c r="AC49" s="34">
        <v>1160</v>
      </c>
      <c r="AD49" s="34">
        <v>1090</v>
      </c>
      <c r="AE49" s="34">
        <v>1010</v>
      </c>
      <c r="AF49" s="34">
        <v>1980</v>
      </c>
      <c r="AG49" s="34">
        <v>562</v>
      </c>
      <c r="AH49" s="34">
        <v>1290</v>
      </c>
      <c r="AI49" s="34">
        <v>167</v>
      </c>
      <c r="AJ49" s="34">
        <v>668</v>
      </c>
      <c r="AK49" s="34">
        <v>665</v>
      </c>
      <c r="AL49" s="40"/>
    </row>
    <row r="50" spans="1:38" x14ac:dyDescent="0.25">
      <c r="A50" s="87"/>
      <c r="B50" s="90"/>
      <c r="C50" s="59" t="s">
        <v>364</v>
      </c>
      <c r="D50" s="59"/>
      <c r="E50" s="59">
        <v>2.93</v>
      </c>
      <c r="F50" s="59">
        <v>25</v>
      </c>
      <c r="G50" s="59">
        <v>0.2</v>
      </c>
      <c r="H50" s="34">
        <v>6.69</v>
      </c>
      <c r="I50" s="34">
        <v>2.36</v>
      </c>
      <c r="J50" s="34">
        <v>12.1</v>
      </c>
      <c r="K50" s="34">
        <v>27.8</v>
      </c>
      <c r="L50" s="34" t="s">
        <v>109</v>
      </c>
      <c r="M50" s="34">
        <v>14</v>
      </c>
      <c r="N50" s="34">
        <v>159</v>
      </c>
      <c r="O50" s="34">
        <v>208</v>
      </c>
      <c r="P50" s="34">
        <v>33</v>
      </c>
      <c r="Q50" s="34">
        <v>34</v>
      </c>
      <c r="R50" s="34"/>
      <c r="S50" s="34"/>
      <c r="T50" s="34"/>
      <c r="U50" s="34">
        <v>21000</v>
      </c>
      <c r="V50" s="34">
        <v>20</v>
      </c>
      <c r="W50" s="34">
        <v>15</v>
      </c>
      <c r="X50" s="34">
        <v>14</v>
      </c>
      <c r="Y50" s="34">
        <v>29</v>
      </c>
      <c r="Z50" s="34">
        <v>341</v>
      </c>
      <c r="AA50" s="34">
        <v>254</v>
      </c>
      <c r="AB50" s="34">
        <v>2560</v>
      </c>
      <c r="AC50" s="34">
        <v>2840</v>
      </c>
      <c r="AD50" s="34">
        <v>1980</v>
      </c>
      <c r="AE50" s="34">
        <v>1930</v>
      </c>
      <c r="AF50" s="34">
        <v>4290</v>
      </c>
      <c r="AG50" s="34">
        <v>1080</v>
      </c>
      <c r="AH50" s="34">
        <v>2620</v>
      </c>
      <c r="AI50" s="34">
        <v>319</v>
      </c>
      <c r="AJ50" s="34">
        <v>1690</v>
      </c>
      <c r="AK50" s="34">
        <v>1470</v>
      </c>
      <c r="AL50" s="40"/>
    </row>
    <row r="51" spans="1:38" x14ac:dyDescent="0.25">
      <c r="A51" s="88"/>
      <c r="B51" s="70"/>
      <c r="C51" s="59" t="s">
        <v>365</v>
      </c>
      <c r="D51" s="59"/>
      <c r="E51" s="59">
        <v>3.88</v>
      </c>
      <c r="F51" s="59">
        <v>39.5</v>
      </c>
      <c r="G51" s="59">
        <v>0.3</v>
      </c>
      <c r="H51" s="34">
        <v>56</v>
      </c>
      <c r="I51" s="34">
        <v>13.4</v>
      </c>
      <c r="J51" s="34">
        <v>23</v>
      </c>
      <c r="K51" s="34">
        <v>106</v>
      </c>
      <c r="L51" s="34" t="s">
        <v>109</v>
      </c>
      <c r="M51" s="34">
        <v>17.899999999999999</v>
      </c>
      <c r="N51" s="34">
        <v>1930</v>
      </c>
      <c r="O51" s="34">
        <v>1460</v>
      </c>
      <c r="P51" s="34">
        <v>52.2</v>
      </c>
      <c r="Q51" s="34">
        <v>32</v>
      </c>
      <c r="R51" s="34">
        <v>1.7</v>
      </c>
      <c r="S51" s="34">
        <v>11</v>
      </c>
      <c r="T51" s="34">
        <v>33.200000000000003</v>
      </c>
      <c r="U51" s="34">
        <v>100000</v>
      </c>
      <c r="V51" s="34">
        <v>156</v>
      </c>
      <c r="W51" s="34">
        <v>15</v>
      </c>
      <c r="X51" s="34">
        <v>170</v>
      </c>
      <c r="Y51" s="34">
        <v>540</v>
      </c>
      <c r="Z51" s="34">
        <v>5610</v>
      </c>
      <c r="AA51" s="34">
        <v>3320</v>
      </c>
      <c r="AB51" s="34">
        <v>17400</v>
      </c>
      <c r="AC51" s="34">
        <v>13800</v>
      </c>
      <c r="AD51" s="34">
        <v>8970</v>
      </c>
      <c r="AE51" s="34">
        <v>13100</v>
      </c>
      <c r="AF51" s="34">
        <v>14600</v>
      </c>
      <c r="AG51" s="34">
        <v>3570</v>
      </c>
      <c r="AH51" s="34">
        <v>8950</v>
      </c>
      <c r="AI51" s="34">
        <v>1500</v>
      </c>
      <c r="AJ51" s="34">
        <v>4980</v>
      </c>
      <c r="AK51" s="34">
        <v>3620</v>
      </c>
      <c r="AL51" s="40"/>
    </row>
    <row r="52" spans="1:38" x14ac:dyDescent="0.25">
      <c r="A52" s="60">
        <v>42492</v>
      </c>
      <c r="B52" s="89" t="s">
        <v>404</v>
      </c>
      <c r="C52" s="59" t="s">
        <v>363</v>
      </c>
      <c r="D52" s="59"/>
      <c r="E52" s="59">
        <v>2.71</v>
      </c>
      <c r="F52" s="59">
        <v>17.100000000000001</v>
      </c>
      <c r="G52" s="59">
        <v>0.1</v>
      </c>
      <c r="H52" s="34">
        <v>1.85</v>
      </c>
      <c r="I52" s="34">
        <v>0.51</v>
      </c>
      <c r="J52" s="34">
        <v>8.64</v>
      </c>
      <c r="K52" s="34">
        <v>15.3</v>
      </c>
      <c r="L52" s="34" t="s">
        <v>109</v>
      </c>
      <c r="M52" s="34">
        <v>5.9</v>
      </c>
      <c r="N52" s="34">
        <v>34.799999999999997</v>
      </c>
      <c r="O52" s="34">
        <v>90.6</v>
      </c>
      <c r="P52" s="34">
        <v>11.8</v>
      </c>
      <c r="Q52" s="34">
        <v>12</v>
      </c>
      <c r="R52" s="34"/>
      <c r="S52" s="34"/>
      <c r="T52" s="34"/>
      <c r="U52" s="34">
        <v>8400</v>
      </c>
      <c r="V52" s="34">
        <v>28</v>
      </c>
      <c r="W52" s="34" t="s">
        <v>358</v>
      </c>
      <c r="X52" s="34">
        <v>59</v>
      </c>
      <c r="Y52" s="34">
        <v>62</v>
      </c>
      <c r="Z52" s="34">
        <v>392</v>
      </c>
      <c r="AA52" s="34">
        <v>161</v>
      </c>
      <c r="AB52" s="34">
        <v>1390</v>
      </c>
      <c r="AC52" s="34">
        <v>1000</v>
      </c>
      <c r="AD52" s="34">
        <v>736</v>
      </c>
      <c r="AE52" s="34">
        <v>603</v>
      </c>
      <c r="AF52" s="34">
        <v>1310</v>
      </c>
      <c r="AG52" s="34">
        <v>389</v>
      </c>
      <c r="AH52" s="34">
        <v>950</v>
      </c>
      <c r="AI52" s="34">
        <v>115</v>
      </c>
      <c r="AJ52" s="34">
        <v>612</v>
      </c>
      <c r="AK52" s="34">
        <v>549</v>
      </c>
      <c r="AL52" s="40"/>
    </row>
    <row r="53" spans="1:38" x14ac:dyDescent="0.25">
      <c r="A53" s="86">
        <v>45044</v>
      </c>
      <c r="B53" s="90"/>
      <c r="C53" s="59" t="s">
        <v>420</v>
      </c>
      <c r="D53" s="59"/>
      <c r="E53" s="59">
        <v>4.91</v>
      </c>
      <c r="F53" s="59">
        <v>28.2</v>
      </c>
      <c r="G53" s="59">
        <v>0.2</v>
      </c>
      <c r="H53" s="34">
        <v>3.43</v>
      </c>
      <c r="I53" s="34">
        <v>1.1599999999999999</v>
      </c>
      <c r="J53" s="34">
        <v>10.5</v>
      </c>
      <c r="K53" s="34">
        <v>21.8</v>
      </c>
      <c r="L53" s="34">
        <v>0.39</v>
      </c>
      <c r="M53" s="34">
        <v>7.8</v>
      </c>
      <c r="N53" s="34">
        <v>60.6</v>
      </c>
      <c r="O53" s="34">
        <v>143</v>
      </c>
      <c r="P53" s="34">
        <v>77</v>
      </c>
      <c r="Q53" s="34">
        <v>50.8</v>
      </c>
      <c r="R53" s="34">
        <v>0.66</v>
      </c>
      <c r="S53" s="34"/>
      <c r="T53" s="34"/>
      <c r="U53" s="34">
        <v>10600</v>
      </c>
      <c r="V53" s="34">
        <v>40</v>
      </c>
      <c r="W53" s="34" t="s">
        <v>358</v>
      </c>
      <c r="X53" s="34">
        <v>13</v>
      </c>
      <c r="Y53" s="34">
        <v>25</v>
      </c>
      <c r="Z53" s="34">
        <v>181</v>
      </c>
      <c r="AA53" s="34">
        <v>158</v>
      </c>
      <c r="AB53" s="34">
        <v>1530</v>
      </c>
      <c r="AC53" s="34">
        <v>1150</v>
      </c>
      <c r="AD53" s="34">
        <v>1010</v>
      </c>
      <c r="AE53" s="34">
        <v>770</v>
      </c>
      <c r="AF53" s="34">
        <v>2160</v>
      </c>
      <c r="AG53" s="34">
        <v>605</v>
      </c>
      <c r="AH53" s="34">
        <v>1320</v>
      </c>
      <c r="AI53" s="34">
        <v>250</v>
      </c>
      <c r="AJ53" s="34">
        <v>791</v>
      </c>
      <c r="AK53" s="34">
        <v>553</v>
      </c>
      <c r="AL53" s="40"/>
    </row>
    <row r="54" spans="1:38" x14ac:dyDescent="0.25">
      <c r="A54" s="87"/>
      <c r="B54" s="90"/>
      <c r="C54" s="59" t="s">
        <v>421</v>
      </c>
      <c r="D54" s="59"/>
      <c r="E54" s="59">
        <v>20.8</v>
      </c>
      <c r="F54" s="59">
        <v>57.6</v>
      </c>
      <c r="G54" s="59">
        <v>0.4</v>
      </c>
      <c r="H54" s="34">
        <v>6.19</v>
      </c>
      <c r="I54" s="34">
        <v>3.21</v>
      </c>
      <c r="J54" s="34">
        <v>16.100000000000001</v>
      </c>
      <c r="K54" s="34">
        <v>38.5</v>
      </c>
      <c r="L54" s="34">
        <v>0.44</v>
      </c>
      <c r="M54" s="34">
        <v>11.6</v>
      </c>
      <c r="N54" s="34">
        <v>108</v>
      </c>
      <c r="O54" s="34">
        <v>340</v>
      </c>
      <c r="P54" s="34">
        <v>45.6</v>
      </c>
      <c r="Q54" s="34">
        <v>8.4499999999999993</v>
      </c>
      <c r="R54" s="34">
        <v>0.81</v>
      </c>
      <c r="S54" s="34"/>
      <c r="T54" s="34"/>
      <c r="U54" s="34">
        <v>28100</v>
      </c>
      <c r="V54" s="34">
        <v>70</v>
      </c>
      <c r="W54" s="34">
        <v>12</v>
      </c>
      <c r="X54" s="34">
        <v>28</v>
      </c>
      <c r="Y54" s="34">
        <v>77</v>
      </c>
      <c r="Z54" s="34">
        <v>1020</v>
      </c>
      <c r="AA54" s="34">
        <v>598</v>
      </c>
      <c r="AB54" s="34">
        <v>3740</v>
      </c>
      <c r="AC54" s="34">
        <v>2370</v>
      </c>
      <c r="AD54" s="34">
        <v>2720</v>
      </c>
      <c r="AE54" s="34">
        <v>2810</v>
      </c>
      <c r="AF54" s="34">
        <v>5590</v>
      </c>
      <c r="AG54" s="34">
        <v>2290</v>
      </c>
      <c r="AH54" s="34">
        <v>3510</v>
      </c>
      <c r="AI54" s="34">
        <v>626</v>
      </c>
      <c r="AJ54" s="34">
        <v>1560</v>
      </c>
      <c r="AK54" s="34">
        <v>1080</v>
      </c>
      <c r="AL54" s="40"/>
    </row>
    <row r="55" spans="1:38" x14ac:dyDescent="0.25">
      <c r="A55" s="87"/>
      <c r="B55" s="90"/>
      <c r="C55" s="59" t="s">
        <v>422</v>
      </c>
      <c r="D55" s="59"/>
      <c r="E55" s="59">
        <v>14.3</v>
      </c>
      <c r="F55" s="59">
        <v>59.7</v>
      </c>
      <c r="G55" s="59">
        <v>0.4</v>
      </c>
      <c r="H55" s="34">
        <v>6.69</v>
      </c>
      <c r="I55" s="34">
        <v>3.76</v>
      </c>
      <c r="J55" s="34">
        <v>15.5</v>
      </c>
      <c r="K55" s="34">
        <v>35.700000000000003</v>
      </c>
      <c r="L55" s="34">
        <v>0.41</v>
      </c>
      <c r="M55" s="34">
        <v>11.3</v>
      </c>
      <c r="N55" s="34">
        <v>129</v>
      </c>
      <c r="O55" s="34">
        <v>358</v>
      </c>
      <c r="P55" s="34">
        <v>55.1</v>
      </c>
      <c r="Q55" s="34" t="s">
        <v>378</v>
      </c>
      <c r="R55" s="34"/>
      <c r="S55" s="34"/>
      <c r="T55" s="34"/>
      <c r="U55" s="34" t="s">
        <v>382</v>
      </c>
      <c r="V55" s="34" t="s">
        <v>358</v>
      </c>
      <c r="W55" s="34" t="s">
        <v>358</v>
      </c>
      <c r="X55" s="34" t="s">
        <v>358</v>
      </c>
      <c r="Y55" s="34" t="s">
        <v>358</v>
      </c>
      <c r="Z55" s="34" t="s">
        <v>358</v>
      </c>
      <c r="AA55" s="34" t="s">
        <v>357</v>
      </c>
      <c r="AB55" s="34" t="s">
        <v>358</v>
      </c>
      <c r="AC55" s="34" t="s">
        <v>358</v>
      </c>
      <c r="AD55" s="34" t="s">
        <v>358</v>
      </c>
      <c r="AE55" s="34" t="s">
        <v>358</v>
      </c>
      <c r="AF55" s="34" t="s">
        <v>358</v>
      </c>
      <c r="AG55" s="34" t="s">
        <v>358</v>
      </c>
      <c r="AH55" s="34" t="s">
        <v>358</v>
      </c>
      <c r="AI55" s="34" t="s">
        <v>358</v>
      </c>
      <c r="AJ55" s="34" t="s">
        <v>276</v>
      </c>
      <c r="AK55" s="34" t="s">
        <v>358</v>
      </c>
      <c r="AL55" s="40"/>
    </row>
    <row r="56" spans="1:38" x14ac:dyDescent="0.25">
      <c r="A56" s="88"/>
      <c r="B56" s="70"/>
      <c r="C56" s="59" t="s">
        <v>423</v>
      </c>
      <c r="D56" s="59"/>
      <c r="E56" s="59">
        <v>1.1299999999999999</v>
      </c>
      <c r="F56" s="59">
        <v>9.1</v>
      </c>
      <c r="G56" s="59">
        <v>0.1</v>
      </c>
      <c r="H56" s="34">
        <v>1.29</v>
      </c>
      <c r="I56" s="34" t="s">
        <v>361</v>
      </c>
      <c r="J56" s="34">
        <v>3.58</v>
      </c>
      <c r="K56" s="34">
        <v>3.75</v>
      </c>
      <c r="L56" s="34" t="s">
        <v>109</v>
      </c>
      <c r="M56" s="34">
        <v>2.8</v>
      </c>
      <c r="N56" s="34">
        <v>10.7</v>
      </c>
      <c r="O56" s="34">
        <v>30</v>
      </c>
      <c r="P56" s="34" t="s">
        <v>116</v>
      </c>
      <c r="Q56" s="34">
        <v>0.36000000000000004</v>
      </c>
      <c r="R56" s="34"/>
      <c r="S56" s="34"/>
      <c r="T56" s="34"/>
      <c r="U56" s="34">
        <v>889</v>
      </c>
      <c r="V56" s="34" t="s">
        <v>358</v>
      </c>
      <c r="W56" s="34" t="s">
        <v>358</v>
      </c>
      <c r="X56" s="34" t="s">
        <v>358</v>
      </c>
      <c r="Y56" s="34" t="s">
        <v>358</v>
      </c>
      <c r="Z56" s="34">
        <v>49</v>
      </c>
      <c r="AA56" s="34">
        <v>20.100000000000001</v>
      </c>
      <c r="AB56" s="34">
        <v>128</v>
      </c>
      <c r="AC56" s="34">
        <v>147</v>
      </c>
      <c r="AD56" s="34">
        <v>79</v>
      </c>
      <c r="AE56" s="34">
        <v>92</v>
      </c>
      <c r="AF56" s="34">
        <v>140</v>
      </c>
      <c r="AG56" s="34">
        <v>49</v>
      </c>
      <c r="AH56" s="34">
        <v>95</v>
      </c>
      <c r="AI56" s="34">
        <v>15</v>
      </c>
      <c r="AJ56" s="34">
        <v>41.2</v>
      </c>
      <c r="AK56" s="34">
        <v>34</v>
      </c>
      <c r="AL56" s="40"/>
    </row>
    <row r="57" spans="1:38" x14ac:dyDescent="0.25">
      <c r="A57" s="60">
        <v>42492</v>
      </c>
      <c r="B57" s="89" t="s">
        <v>405</v>
      </c>
      <c r="C57" s="59" t="s">
        <v>363</v>
      </c>
      <c r="D57" s="59"/>
      <c r="E57" s="59">
        <v>0.995</v>
      </c>
      <c r="F57" s="59">
        <v>11.3</v>
      </c>
      <c r="G57" s="59">
        <v>0.1</v>
      </c>
      <c r="H57" s="34">
        <v>1.56</v>
      </c>
      <c r="I57" s="34">
        <v>0.53</v>
      </c>
      <c r="J57" s="34">
        <v>6.41</v>
      </c>
      <c r="K57" s="34">
        <v>9.26</v>
      </c>
      <c r="L57" s="34" t="s">
        <v>109</v>
      </c>
      <c r="M57" s="34">
        <v>11.2</v>
      </c>
      <c r="N57" s="34">
        <v>17.600000000000001</v>
      </c>
      <c r="O57" s="34">
        <v>59.4</v>
      </c>
      <c r="P57" s="34">
        <v>4.17</v>
      </c>
      <c r="Q57" s="34">
        <v>33</v>
      </c>
      <c r="R57" s="34">
        <v>6.7000000000000004E-2</v>
      </c>
      <c r="S57" s="34" t="s">
        <v>358</v>
      </c>
      <c r="T57" s="34" t="s">
        <v>276</v>
      </c>
      <c r="U57" s="34">
        <v>2200</v>
      </c>
      <c r="V57" s="34" t="s">
        <v>358</v>
      </c>
      <c r="W57" s="34" t="s">
        <v>358</v>
      </c>
      <c r="X57" s="34" t="s">
        <v>358</v>
      </c>
      <c r="Y57" s="34" t="s">
        <v>358</v>
      </c>
      <c r="Z57" s="34">
        <v>55</v>
      </c>
      <c r="AA57" s="34">
        <v>37</v>
      </c>
      <c r="AB57" s="34">
        <v>272</v>
      </c>
      <c r="AC57" s="34">
        <v>178</v>
      </c>
      <c r="AD57" s="34">
        <v>205</v>
      </c>
      <c r="AE57" s="34">
        <v>255</v>
      </c>
      <c r="AF57" s="34">
        <v>416</v>
      </c>
      <c r="AG57" s="34">
        <v>116</v>
      </c>
      <c r="AH57" s="34">
        <v>266</v>
      </c>
      <c r="AI57" s="34">
        <v>50</v>
      </c>
      <c r="AJ57" s="34">
        <v>166</v>
      </c>
      <c r="AK57" s="34">
        <v>147</v>
      </c>
      <c r="AL57" s="40"/>
    </row>
    <row r="58" spans="1:38" x14ac:dyDescent="0.25">
      <c r="A58" s="60">
        <v>42573</v>
      </c>
      <c r="B58" s="90"/>
      <c r="C58" s="59" t="s">
        <v>374</v>
      </c>
      <c r="D58" s="59"/>
      <c r="E58" s="59">
        <v>0.64800000000000002</v>
      </c>
      <c r="F58" s="59">
        <v>8.5</v>
      </c>
      <c r="G58" s="59">
        <v>0.5</v>
      </c>
      <c r="H58" s="34">
        <v>1.32</v>
      </c>
      <c r="I58" s="34" t="s">
        <v>361</v>
      </c>
      <c r="J58" s="34">
        <v>3.6</v>
      </c>
      <c r="K58" s="34">
        <v>2.93</v>
      </c>
      <c r="L58" s="34" t="s">
        <v>109</v>
      </c>
      <c r="M58" s="34" t="s">
        <v>276</v>
      </c>
      <c r="N58" s="34">
        <v>1.7</v>
      </c>
      <c r="O58" s="34">
        <v>17.100000000000001</v>
      </c>
      <c r="P58" s="34" t="s">
        <v>116</v>
      </c>
      <c r="Q58" s="34" t="s">
        <v>330</v>
      </c>
      <c r="R58" s="34"/>
      <c r="S58" s="34" t="s">
        <v>358</v>
      </c>
      <c r="T58" s="34" t="s">
        <v>276</v>
      </c>
      <c r="U58" s="34" t="s">
        <v>330</v>
      </c>
      <c r="V58" s="34" t="s">
        <v>358</v>
      </c>
      <c r="W58" s="34" t="s">
        <v>358</v>
      </c>
      <c r="X58" s="34" t="s">
        <v>358</v>
      </c>
      <c r="Y58" s="34" t="s">
        <v>358</v>
      </c>
      <c r="Z58" s="34" t="s">
        <v>358</v>
      </c>
      <c r="AA58" s="34" t="s">
        <v>358</v>
      </c>
      <c r="AB58" s="34" t="s">
        <v>358</v>
      </c>
      <c r="AC58" s="34" t="s">
        <v>358</v>
      </c>
      <c r="AD58" s="34" t="s">
        <v>358</v>
      </c>
      <c r="AE58" s="34" t="s">
        <v>358</v>
      </c>
      <c r="AF58" s="34" t="s">
        <v>358</v>
      </c>
      <c r="AG58" s="34" t="s">
        <v>358</v>
      </c>
      <c r="AH58" s="34" t="s">
        <v>358</v>
      </c>
      <c r="AI58" s="34" t="s">
        <v>358</v>
      </c>
      <c r="AJ58" s="34" t="s">
        <v>358</v>
      </c>
      <c r="AK58" s="34" t="s">
        <v>358</v>
      </c>
      <c r="AL58" s="40"/>
    </row>
    <row r="59" spans="1:38" x14ac:dyDescent="0.25">
      <c r="A59" s="60">
        <v>42492</v>
      </c>
      <c r="B59" s="70"/>
      <c r="C59" s="59" t="s">
        <v>365</v>
      </c>
      <c r="D59" s="59"/>
      <c r="E59" s="59">
        <v>0.45500000000000002</v>
      </c>
      <c r="F59" s="59">
        <v>0.70000000000000295</v>
      </c>
      <c r="G59" s="59">
        <v>0.1</v>
      </c>
      <c r="H59" s="34">
        <v>1.0900000000000001</v>
      </c>
      <c r="I59" s="34" t="s">
        <v>361</v>
      </c>
      <c r="J59" s="34">
        <v>4.34</v>
      </c>
      <c r="K59" s="34">
        <v>3.69</v>
      </c>
      <c r="L59" s="34" t="s">
        <v>109</v>
      </c>
      <c r="M59" s="34" t="s">
        <v>276</v>
      </c>
      <c r="N59" s="34">
        <v>2.2000000000000002</v>
      </c>
      <c r="O59" s="34">
        <v>18.5</v>
      </c>
      <c r="P59" s="34" t="s">
        <v>116</v>
      </c>
      <c r="Q59" s="34" t="s">
        <v>330</v>
      </c>
      <c r="R59" s="34"/>
      <c r="S59" s="34" t="s">
        <v>358</v>
      </c>
      <c r="T59" s="34" t="s">
        <v>276</v>
      </c>
      <c r="U59" s="34" t="s">
        <v>330</v>
      </c>
      <c r="V59" s="34" t="s">
        <v>358</v>
      </c>
      <c r="W59" s="34" t="s">
        <v>358</v>
      </c>
      <c r="X59" s="34" t="s">
        <v>358</v>
      </c>
      <c r="Y59" s="34" t="s">
        <v>358</v>
      </c>
      <c r="Z59" s="34" t="s">
        <v>358</v>
      </c>
      <c r="AA59" s="34" t="s">
        <v>358</v>
      </c>
      <c r="AB59" s="34" t="s">
        <v>358</v>
      </c>
      <c r="AC59" s="34" t="s">
        <v>358</v>
      </c>
      <c r="AD59" s="34" t="s">
        <v>358</v>
      </c>
      <c r="AE59" s="34" t="s">
        <v>358</v>
      </c>
      <c r="AF59" s="34" t="s">
        <v>358</v>
      </c>
      <c r="AG59" s="34" t="s">
        <v>358</v>
      </c>
      <c r="AH59" s="34" t="s">
        <v>358</v>
      </c>
      <c r="AI59" s="34" t="s">
        <v>358</v>
      </c>
      <c r="AJ59" s="34" t="s">
        <v>358</v>
      </c>
      <c r="AK59" s="34" t="s">
        <v>358</v>
      </c>
      <c r="AL59" s="40"/>
    </row>
    <row r="60" spans="1:38" x14ac:dyDescent="0.25">
      <c r="A60" s="60">
        <v>42492</v>
      </c>
      <c r="B60" s="32" t="s">
        <v>406</v>
      </c>
      <c r="C60" s="59" t="s">
        <v>363</v>
      </c>
      <c r="D60" s="59"/>
      <c r="E60" s="59">
        <v>1.7</v>
      </c>
      <c r="F60" s="59">
        <v>5.2</v>
      </c>
      <c r="G60" s="59">
        <v>0.1</v>
      </c>
      <c r="H60" s="34">
        <v>2</v>
      </c>
      <c r="I60" s="34">
        <v>0.56999999999999995</v>
      </c>
      <c r="J60" s="34">
        <v>5.1100000000000003</v>
      </c>
      <c r="K60" s="34">
        <v>7.32</v>
      </c>
      <c r="L60" s="34" t="s">
        <v>109</v>
      </c>
      <c r="M60" s="34" t="s">
        <v>276</v>
      </c>
      <c r="N60" s="34">
        <v>37.9</v>
      </c>
      <c r="O60" s="34">
        <v>73.2</v>
      </c>
      <c r="P60" s="34">
        <v>43.2</v>
      </c>
      <c r="Q60" s="34">
        <v>0.72</v>
      </c>
      <c r="R60" s="34"/>
      <c r="S60" s="34"/>
      <c r="T60" s="34"/>
      <c r="U60" s="34">
        <v>6100</v>
      </c>
      <c r="V60" s="34" t="s">
        <v>358</v>
      </c>
      <c r="W60" s="34" t="s">
        <v>358</v>
      </c>
      <c r="X60" s="34">
        <v>12</v>
      </c>
      <c r="Y60" s="34">
        <v>16</v>
      </c>
      <c r="Z60" s="34">
        <v>162</v>
      </c>
      <c r="AA60" s="34">
        <v>71</v>
      </c>
      <c r="AB60" s="34">
        <v>816</v>
      </c>
      <c r="AC60" s="34">
        <v>920</v>
      </c>
      <c r="AD60" s="34">
        <v>200</v>
      </c>
      <c r="AE60" s="34">
        <v>415</v>
      </c>
      <c r="AF60" s="34">
        <v>1280</v>
      </c>
      <c r="AG60" s="34">
        <v>333</v>
      </c>
      <c r="AH60" s="34">
        <v>874</v>
      </c>
      <c r="AI60" s="34">
        <v>100</v>
      </c>
      <c r="AJ60" s="34">
        <v>529</v>
      </c>
      <c r="AK60" s="34">
        <v>414</v>
      </c>
      <c r="AL60" s="40"/>
    </row>
    <row r="61" spans="1:38" x14ac:dyDescent="0.25">
      <c r="A61" s="86">
        <v>42492</v>
      </c>
      <c r="B61" s="89" t="s">
        <v>407</v>
      </c>
      <c r="C61" s="59" t="s">
        <v>363</v>
      </c>
      <c r="D61" s="59"/>
      <c r="E61" s="59">
        <v>1.89</v>
      </c>
      <c r="F61" s="59">
        <v>5.6000000000000103</v>
      </c>
      <c r="G61" s="59">
        <v>0.1</v>
      </c>
      <c r="H61" s="34">
        <v>1.68</v>
      </c>
      <c r="I61" s="34">
        <v>0.4</v>
      </c>
      <c r="J61" s="34">
        <v>5.19</v>
      </c>
      <c r="K61" s="34">
        <v>6.99</v>
      </c>
      <c r="L61" s="34" t="s">
        <v>109</v>
      </c>
      <c r="M61" s="34" t="s">
        <v>276</v>
      </c>
      <c r="N61" s="34">
        <v>31.3</v>
      </c>
      <c r="O61" s="34">
        <v>75.8</v>
      </c>
      <c r="P61" s="34">
        <v>65.8</v>
      </c>
      <c r="Q61" s="34">
        <v>8.5</v>
      </c>
      <c r="R61" s="34">
        <v>0.16</v>
      </c>
      <c r="S61" s="34" t="s">
        <v>358</v>
      </c>
      <c r="T61" s="34">
        <v>5.5</v>
      </c>
      <c r="U61" s="34">
        <v>4300</v>
      </c>
      <c r="V61" s="34" t="s">
        <v>358</v>
      </c>
      <c r="W61" s="34" t="s">
        <v>358</v>
      </c>
      <c r="X61" s="34" t="s">
        <v>358</v>
      </c>
      <c r="Y61" s="34" t="s">
        <v>358</v>
      </c>
      <c r="Z61" s="34">
        <v>66</v>
      </c>
      <c r="AA61" s="34">
        <v>38</v>
      </c>
      <c r="AB61" s="34">
        <v>421</v>
      </c>
      <c r="AC61" s="34">
        <v>397</v>
      </c>
      <c r="AD61" s="34">
        <v>194</v>
      </c>
      <c r="AE61" s="34">
        <v>218</v>
      </c>
      <c r="AF61" s="34">
        <v>1060</v>
      </c>
      <c r="AG61" s="34">
        <v>286</v>
      </c>
      <c r="AH61" s="34">
        <v>729</v>
      </c>
      <c r="AI61" s="34">
        <v>102</v>
      </c>
      <c r="AJ61" s="34">
        <v>453</v>
      </c>
      <c r="AK61" s="34">
        <v>328</v>
      </c>
      <c r="AL61" s="40"/>
    </row>
    <row r="62" spans="1:38" x14ac:dyDescent="0.25">
      <c r="A62" s="88"/>
      <c r="B62" s="70"/>
      <c r="C62" s="59" t="s">
        <v>364</v>
      </c>
      <c r="D62" s="59"/>
      <c r="E62" s="59">
        <v>0.78100000000000003</v>
      </c>
      <c r="F62" s="59">
        <v>14.9</v>
      </c>
      <c r="G62" s="59">
        <v>0.8</v>
      </c>
      <c r="H62" s="34">
        <v>1.1299999999999999</v>
      </c>
      <c r="I62" s="34" t="s">
        <v>361</v>
      </c>
      <c r="J62" s="34">
        <v>4.46</v>
      </c>
      <c r="K62" s="34">
        <v>3.72</v>
      </c>
      <c r="L62" s="34" t="s">
        <v>109</v>
      </c>
      <c r="M62" s="34" t="s">
        <v>276</v>
      </c>
      <c r="N62" s="34">
        <v>2.2999999999999998</v>
      </c>
      <c r="O62" s="34">
        <v>20</v>
      </c>
      <c r="P62" s="34" t="s">
        <v>116</v>
      </c>
      <c r="Q62" s="34" t="s">
        <v>330</v>
      </c>
      <c r="R62" s="34">
        <v>1.2E-2</v>
      </c>
      <c r="S62" s="34" t="s">
        <v>358</v>
      </c>
      <c r="T62" s="34" t="s">
        <v>276</v>
      </c>
      <c r="U62" s="34" t="s">
        <v>330</v>
      </c>
      <c r="V62" s="34" t="s">
        <v>358</v>
      </c>
      <c r="W62" s="34" t="s">
        <v>358</v>
      </c>
      <c r="X62" s="34" t="s">
        <v>358</v>
      </c>
      <c r="Y62" s="34" t="s">
        <v>358</v>
      </c>
      <c r="Z62" s="34" t="s">
        <v>358</v>
      </c>
      <c r="AA62" s="34" t="s">
        <v>358</v>
      </c>
      <c r="AB62" s="34" t="s">
        <v>358</v>
      </c>
      <c r="AC62" s="34" t="s">
        <v>358</v>
      </c>
      <c r="AD62" s="34" t="s">
        <v>358</v>
      </c>
      <c r="AE62" s="34" t="s">
        <v>358</v>
      </c>
      <c r="AF62" s="34" t="s">
        <v>358</v>
      </c>
      <c r="AG62" s="34" t="s">
        <v>358</v>
      </c>
      <c r="AH62" s="34" t="s">
        <v>358</v>
      </c>
      <c r="AI62" s="34" t="s">
        <v>358</v>
      </c>
      <c r="AJ62" s="34" t="s">
        <v>358</v>
      </c>
      <c r="AK62" s="34" t="s">
        <v>358</v>
      </c>
      <c r="AL62" s="40"/>
    </row>
    <row r="63" spans="1:38" x14ac:dyDescent="0.25">
      <c r="A63" s="60">
        <v>42492</v>
      </c>
      <c r="B63" s="32" t="s">
        <v>408</v>
      </c>
      <c r="C63" s="59" t="s">
        <v>363</v>
      </c>
      <c r="D63" s="59"/>
      <c r="E63" s="59">
        <v>3.34</v>
      </c>
      <c r="F63" s="59">
        <v>57.3</v>
      </c>
      <c r="G63" s="59">
        <v>0.3</v>
      </c>
      <c r="H63" s="34">
        <v>7.82</v>
      </c>
      <c r="I63" s="34">
        <v>4.54</v>
      </c>
      <c r="J63" s="34">
        <v>17.3</v>
      </c>
      <c r="K63" s="34">
        <v>41.7</v>
      </c>
      <c r="L63" s="34" t="s">
        <v>109</v>
      </c>
      <c r="M63" s="34">
        <v>11.3</v>
      </c>
      <c r="N63" s="34">
        <v>155</v>
      </c>
      <c r="O63" s="34">
        <v>378</v>
      </c>
      <c r="P63" s="34">
        <v>61.7</v>
      </c>
      <c r="Q63" s="34">
        <v>21</v>
      </c>
      <c r="R63" s="34"/>
      <c r="S63" s="34"/>
      <c r="T63" s="34"/>
      <c r="U63" s="34">
        <v>17000</v>
      </c>
      <c r="V63" s="34">
        <v>16</v>
      </c>
      <c r="W63" s="34" t="s">
        <v>358</v>
      </c>
      <c r="X63" s="34" t="s">
        <v>358</v>
      </c>
      <c r="Y63" s="34">
        <v>20</v>
      </c>
      <c r="Z63" s="34">
        <v>176</v>
      </c>
      <c r="AA63" s="34">
        <v>125</v>
      </c>
      <c r="AB63" s="34">
        <v>1970</v>
      </c>
      <c r="AC63" s="34">
        <v>1350</v>
      </c>
      <c r="AD63" s="34">
        <v>1140</v>
      </c>
      <c r="AE63" s="34">
        <v>1050</v>
      </c>
      <c r="AF63" s="34">
        <v>4400</v>
      </c>
      <c r="AG63" s="34">
        <v>878</v>
      </c>
      <c r="AH63" s="34">
        <v>2530</v>
      </c>
      <c r="AI63" s="34">
        <v>409</v>
      </c>
      <c r="AJ63" s="34">
        <v>1680</v>
      </c>
      <c r="AK63" s="34">
        <v>858</v>
      </c>
      <c r="AL63" s="40"/>
    </row>
    <row r="64" spans="1:38" x14ac:dyDescent="0.25">
      <c r="A64" s="86">
        <v>42492</v>
      </c>
      <c r="B64" s="89" t="s">
        <v>409</v>
      </c>
      <c r="C64" s="59" t="s">
        <v>363</v>
      </c>
      <c r="D64" s="59"/>
      <c r="E64" s="59">
        <v>1.95</v>
      </c>
      <c r="F64" s="59">
        <v>42.5</v>
      </c>
      <c r="G64" s="59">
        <v>0.3</v>
      </c>
      <c r="H64" s="34">
        <v>9.9700000000000006</v>
      </c>
      <c r="I64" s="34">
        <v>6.56</v>
      </c>
      <c r="J64" s="34">
        <v>21.6</v>
      </c>
      <c r="K64" s="34">
        <v>39.6</v>
      </c>
      <c r="L64" s="34" t="s">
        <v>109</v>
      </c>
      <c r="M64" s="34">
        <v>12.7</v>
      </c>
      <c r="N64" s="34">
        <v>178</v>
      </c>
      <c r="O64" s="34">
        <v>516</v>
      </c>
      <c r="P64" s="34">
        <v>33.799999999999997</v>
      </c>
      <c r="Q64" s="34">
        <v>17</v>
      </c>
      <c r="R64" s="34"/>
      <c r="S64" s="34"/>
      <c r="T64" s="34"/>
      <c r="U64" s="34">
        <v>29000</v>
      </c>
      <c r="V64" s="34">
        <v>21</v>
      </c>
      <c r="W64" s="34" t="s">
        <v>358</v>
      </c>
      <c r="X64" s="34">
        <v>14</v>
      </c>
      <c r="Y64" s="34">
        <v>35</v>
      </c>
      <c r="Z64" s="34">
        <v>348</v>
      </c>
      <c r="AA64" s="34">
        <v>251</v>
      </c>
      <c r="AB64" s="34">
        <v>4410</v>
      </c>
      <c r="AC64" s="34">
        <v>3240</v>
      </c>
      <c r="AD64" s="34">
        <v>1450</v>
      </c>
      <c r="AE64" s="34">
        <v>2050</v>
      </c>
      <c r="AF64" s="34">
        <v>6360</v>
      </c>
      <c r="AG64" s="34">
        <v>1560</v>
      </c>
      <c r="AH64" s="34">
        <v>4470</v>
      </c>
      <c r="AI64" s="34">
        <v>809</v>
      </c>
      <c r="AJ64" s="34">
        <v>2430</v>
      </c>
      <c r="AK64" s="34">
        <v>1890</v>
      </c>
      <c r="AL64" s="40"/>
    </row>
    <row r="65" spans="1:38" x14ac:dyDescent="0.25">
      <c r="A65" s="88"/>
      <c r="B65" s="90"/>
      <c r="C65" s="59" t="s">
        <v>367</v>
      </c>
      <c r="D65" s="59"/>
      <c r="E65" s="59">
        <v>3.51</v>
      </c>
      <c r="F65" s="59">
        <v>43.5</v>
      </c>
      <c r="G65" s="59">
        <v>0.3</v>
      </c>
      <c r="H65" s="34">
        <v>7.78</v>
      </c>
      <c r="I65" s="34">
        <v>6.18</v>
      </c>
      <c r="J65" s="34">
        <v>16.5</v>
      </c>
      <c r="K65" s="34">
        <v>37.200000000000003</v>
      </c>
      <c r="L65" s="34">
        <v>0.32</v>
      </c>
      <c r="M65" s="34">
        <v>10.9</v>
      </c>
      <c r="N65" s="34">
        <v>183</v>
      </c>
      <c r="O65" s="34">
        <v>486</v>
      </c>
      <c r="P65" s="34">
        <v>78.7</v>
      </c>
      <c r="Q65" s="34">
        <v>17</v>
      </c>
      <c r="R65" s="34"/>
      <c r="S65" s="34"/>
      <c r="T65" s="34"/>
      <c r="U65" s="34">
        <v>44000</v>
      </c>
      <c r="V65" s="34">
        <v>20</v>
      </c>
      <c r="W65" s="34" t="s">
        <v>358</v>
      </c>
      <c r="X65" s="34">
        <v>11</v>
      </c>
      <c r="Y65" s="34">
        <v>33</v>
      </c>
      <c r="Z65" s="34">
        <v>360</v>
      </c>
      <c r="AA65" s="34">
        <v>281</v>
      </c>
      <c r="AB65" s="34">
        <v>8250</v>
      </c>
      <c r="AC65" s="34">
        <v>5030</v>
      </c>
      <c r="AD65" s="34">
        <v>4330</v>
      </c>
      <c r="AE65" s="34">
        <v>4010</v>
      </c>
      <c r="AF65" s="34">
        <v>8660</v>
      </c>
      <c r="AG65" s="34">
        <v>2040</v>
      </c>
      <c r="AH65" s="34">
        <v>5070</v>
      </c>
      <c r="AI65" s="34">
        <v>498</v>
      </c>
      <c r="AJ65" s="34">
        <v>2820</v>
      </c>
      <c r="AK65" s="34">
        <v>2110</v>
      </c>
      <c r="AL65" s="40"/>
    </row>
    <row r="66" spans="1:38" x14ac:dyDescent="0.25">
      <c r="A66" s="86">
        <v>45044</v>
      </c>
      <c r="B66" s="90"/>
      <c r="C66" s="59" t="s">
        <v>424</v>
      </c>
      <c r="D66" s="59"/>
      <c r="E66" s="59">
        <v>0.42</v>
      </c>
      <c r="F66" s="59">
        <v>14.6</v>
      </c>
      <c r="G66" s="59">
        <v>0.4</v>
      </c>
      <c r="H66" s="34">
        <v>0.72</v>
      </c>
      <c r="I66" s="34" t="s">
        <v>361</v>
      </c>
      <c r="J66" s="34">
        <v>3.98</v>
      </c>
      <c r="K66" s="34">
        <v>3.52</v>
      </c>
      <c r="L66" s="34" t="s">
        <v>109</v>
      </c>
      <c r="M66" s="34">
        <v>3.2</v>
      </c>
      <c r="N66" s="34">
        <v>2.4</v>
      </c>
      <c r="O66" s="34">
        <v>19.3</v>
      </c>
      <c r="P66" s="34" t="s">
        <v>116</v>
      </c>
      <c r="Q66" s="34" t="s">
        <v>378</v>
      </c>
      <c r="R66" s="34"/>
      <c r="S66" s="34"/>
      <c r="T66" s="34"/>
      <c r="U66" s="34" t="s">
        <v>382</v>
      </c>
      <c r="V66" s="34" t="s">
        <v>358</v>
      </c>
      <c r="W66" s="34" t="s">
        <v>358</v>
      </c>
      <c r="X66" s="34" t="s">
        <v>358</v>
      </c>
      <c r="Y66" s="34" t="s">
        <v>358</v>
      </c>
      <c r="Z66" s="34" t="s">
        <v>358</v>
      </c>
      <c r="AA66" s="34" t="s">
        <v>357</v>
      </c>
      <c r="AB66" s="34" t="s">
        <v>358</v>
      </c>
      <c r="AC66" s="34" t="s">
        <v>358</v>
      </c>
      <c r="AD66" s="34" t="s">
        <v>358</v>
      </c>
      <c r="AE66" s="34" t="s">
        <v>358</v>
      </c>
      <c r="AF66" s="34" t="s">
        <v>358</v>
      </c>
      <c r="AG66" s="34" t="s">
        <v>358</v>
      </c>
      <c r="AH66" s="34" t="s">
        <v>358</v>
      </c>
      <c r="AI66" s="34" t="s">
        <v>358</v>
      </c>
      <c r="AJ66" s="34" t="s">
        <v>276</v>
      </c>
      <c r="AK66" s="34" t="s">
        <v>358</v>
      </c>
      <c r="AL66" s="40"/>
    </row>
    <row r="67" spans="1:38" x14ac:dyDescent="0.25">
      <c r="A67" s="87"/>
      <c r="B67" s="90"/>
      <c r="C67" s="59" t="s">
        <v>425</v>
      </c>
      <c r="D67" s="59"/>
      <c r="E67" s="59">
        <v>0.39</v>
      </c>
      <c r="F67" s="59">
        <v>6.4</v>
      </c>
      <c r="G67" s="59">
        <v>0.1</v>
      </c>
      <c r="H67" s="34" t="s">
        <v>362</v>
      </c>
      <c r="I67" s="34" t="s">
        <v>361</v>
      </c>
      <c r="J67" s="34">
        <v>2.35</v>
      </c>
      <c r="K67" s="34">
        <v>2.16</v>
      </c>
      <c r="L67" s="34" t="s">
        <v>109</v>
      </c>
      <c r="M67" s="34">
        <v>2.1</v>
      </c>
      <c r="N67" s="34">
        <v>1.4</v>
      </c>
      <c r="O67" s="34">
        <v>12.8</v>
      </c>
      <c r="P67" s="34" t="s">
        <v>116</v>
      </c>
      <c r="Q67" s="34" t="s">
        <v>378</v>
      </c>
      <c r="R67" s="34">
        <v>4.5999999999999999E-3</v>
      </c>
      <c r="S67" s="34"/>
      <c r="T67" s="34"/>
      <c r="U67" s="34" t="s">
        <v>382</v>
      </c>
      <c r="V67" s="34" t="s">
        <v>358</v>
      </c>
      <c r="W67" s="34" t="s">
        <v>358</v>
      </c>
      <c r="X67" s="34" t="s">
        <v>358</v>
      </c>
      <c r="Y67" s="34" t="s">
        <v>358</v>
      </c>
      <c r="Z67" s="34" t="s">
        <v>358</v>
      </c>
      <c r="AA67" s="34" t="s">
        <v>357</v>
      </c>
      <c r="AB67" s="34" t="s">
        <v>358</v>
      </c>
      <c r="AC67" s="34" t="s">
        <v>358</v>
      </c>
      <c r="AD67" s="34" t="s">
        <v>358</v>
      </c>
      <c r="AE67" s="34" t="s">
        <v>358</v>
      </c>
      <c r="AF67" s="34" t="s">
        <v>358</v>
      </c>
      <c r="AG67" s="34" t="s">
        <v>358</v>
      </c>
      <c r="AH67" s="34" t="s">
        <v>358</v>
      </c>
      <c r="AI67" s="34" t="s">
        <v>358</v>
      </c>
      <c r="AJ67" s="34" t="s">
        <v>276</v>
      </c>
      <c r="AK67" s="34" t="s">
        <v>358</v>
      </c>
      <c r="AL67" s="40"/>
    </row>
    <row r="68" spans="1:38" x14ac:dyDescent="0.25">
      <c r="A68" s="88"/>
      <c r="B68" s="70"/>
      <c r="C68" s="59" t="s">
        <v>426</v>
      </c>
      <c r="D68" s="59"/>
      <c r="E68" s="59" t="s">
        <v>361</v>
      </c>
      <c r="F68" s="59">
        <v>0.4</v>
      </c>
      <c r="G68" s="59">
        <v>0.1</v>
      </c>
      <c r="H68" s="34" t="s">
        <v>362</v>
      </c>
      <c r="I68" s="34" t="s">
        <v>361</v>
      </c>
      <c r="J68" s="34">
        <v>1.76</v>
      </c>
      <c r="K68" s="34">
        <v>0.94</v>
      </c>
      <c r="L68" s="34" t="s">
        <v>109</v>
      </c>
      <c r="M68" s="34">
        <v>1.6</v>
      </c>
      <c r="N68" s="34">
        <v>1.2</v>
      </c>
      <c r="O68" s="34">
        <v>10.9</v>
      </c>
      <c r="P68" s="34" t="s">
        <v>116</v>
      </c>
      <c r="Q68" s="34" t="s">
        <v>378</v>
      </c>
      <c r="R68" s="34"/>
      <c r="S68" s="34"/>
      <c r="T68" s="34"/>
      <c r="U68" s="34" t="s">
        <v>382</v>
      </c>
      <c r="V68" s="34" t="s">
        <v>358</v>
      </c>
      <c r="W68" s="34" t="s">
        <v>358</v>
      </c>
      <c r="X68" s="34" t="s">
        <v>358</v>
      </c>
      <c r="Y68" s="34" t="s">
        <v>358</v>
      </c>
      <c r="Z68" s="34" t="s">
        <v>358</v>
      </c>
      <c r="AA68" s="34" t="s">
        <v>357</v>
      </c>
      <c r="AB68" s="34" t="s">
        <v>358</v>
      </c>
      <c r="AC68" s="34" t="s">
        <v>358</v>
      </c>
      <c r="AD68" s="34" t="s">
        <v>358</v>
      </c>
      <c r="AE68" s="34" t="s">
        <v>358</v>
      </c>
      <c r="AF68" s="34" t="s">
        <v>358</v>
      </c>
      <c r="AG68" s="34" t="s">
        <v>358</v>
      </c>
      <c r="AH68" s="34" t="s">
        <v>358</v>
      </c>
      <c r="AI68" s="34" t="s">
        <v>358</v>
      </c>
      <c r="AJ68" s="34" t="s">
        <v>276</v>
      </c>
      <c r="AK68" s="34" t="s">
        <v>358</v>
      </c>
      <c r="AL68" s="40"/>
    </row>
    <row r="69" spans="1:38" x14ac:dyDescent="0.25">
      <c r="A69" s="60">
        <v>42492</v>
      </c>
      <c r="B69" s="32" t="s">
        <v>410</v>
      </c>
      <c r="C69" s="59" t="s">
        <v>363</v>
      </c>
      <c r="D69" s="59"/>
      <c r="E69" s="59">
        <v>3.87</v>
      </c>
      <c r="F69" s="59">
        <v>48.2</v>
      </c>
      <c r="G69" s="59">
        <v>0.3</v>
      </c>
      <c r="H69" s="34">
        <v>7.91</v>
      </c>
      <c r="I69" s="34">
        <v>5.64</v>
      </c>
      <c r="J69" s="34">
        <v>17.2</v>
      </c>
      <c r="K69" s="34">
        <v>41.7</v>
      </c>
      <c r="L69" s="34">
        <v>0.28000000000000003</v>
      </c>
      <c r="M69" s="34">
        <v>11.3</v>
      </c>
      <c r="N69" s="34">
        <v>149</v>
      </c>
      <c r="O69" s="34">
        <v>476</v>
      </c>
      <c r="P69" s="34">
        <v>27.3</v>
      </c>
      <c r="Q69" s="34">
        <v>28</v>
      </c>
      <c r="R69" s="34"/>
      <c r="S69" s="34"/>
      <c r="T69" s="34"/>
      <c r="U69" s="34">
        <v>37000</v>
      </c>
      <c r="V69" s="34">
        <v>22</v>
      </c>
      <c r="W69" s="34" t="s">
        <v>358</v>
      </c>
      <c r="X69" s="34">
        <v>13</v>
      </c>
      <c r="Y69" s="34">
        <v>37</v>
      </c>
      <c r="Z69" s="34">
        <v>272</v>
      </c>
      <c r="AA69" s="34">
        <v>258</v>
      </c>
      <c r="AB69" s="34">
        <v>5710</v>
      </c>
      <c r="AC69" s="34">
        <v>3900</v>
      </c>
      <c r="AD69" s="34">
        <v>3570</v>
      </c>
      <c r="AE69" s="34">
        <v>3860</v>
      </c>
      <c r="AF69" s="34">
        <v>7580</v>
      </c>
      <c r="AG69" s="34">
        <v>1930</v>
      </c>
      <c r="AH69" s="34">
        <v>4420</v>
      </c>
      <c r="AI69" s="34">
        <v>494</v>
      </c>
      <c r="AJ69" s="34">
        <v>2650</v>
      </c>
      <c r="AK69" s="34">
        <v>2120</v>
      </c>
      <c r="AL69" s="40"/>
    </row>
    <row r="70" spans="1:38" x14ac:dyDescent="0.25">
      <c r="A70" s="60">
        <v>42492</v>
      </c>
      <c r="B70" s="32" t="s">
        <v>411</v>
      </c>
      <c r="C70" s="59" t="s">
        <v>363</v>
      </c>
      <c r="D70" s="59"/>
      <c r="E70" s="59">
        <v>4.37</v>
      </c>
      <c r="F70" s="59">
        <v>19.3</v>
      </c>
      <c r="G70" s="59">
        <v>0.1</v>
      </c>
      <c r="H70" s="34">
        <v>3.94</v>
      </c>
      <c r="I70" s="34">
        <v>3.56</v>
      </c>
      <c r="J70" s="34">
        <v>9.43</v>
      </c>
      <c r="K70" s="34">
        <v>69.2</v>
      </c>
      <c r="L70" s="34">
        <v>1.43</v>
      </c>
      <c r="M70" s="34">
        <v>7.1</v>
      </c>
      <c r="N70" s="34">
        <v>112</v>
      </c>
      <c r="O70" s="34">
        <v>250</v>
      </c>
      <c r="P70" s="34">
        <v>15.3</v>
      </c>
      <c r="Q70" s="34">
        <v>21</v>
      </c>
      <c r="R70" s="34"/>
      <c r="S70" s="34"/>
      <c r="T70" s="34"/>
      <c r="U70" s="34">
        <v>37000</v>
      </c>
      <c r="V70" s="34">
        <v>26</v>
      </c>
      <c r="W70" s="34" t="s">
        <v>358</v>
      </c>
      <c r="X70" s="34">
        <v>23</v>
      </c>
      <c r="Y70" s="34">
        <v>56</v>
      </c>
      <c r="Z70" s="34">
        <v>327</v>
      </c>
      <c r="AA70" s="34">
        <v>681</v>
      </c>
      <c r="AB70" s="34">
        <v>6360</v>
      </c>
      <c r="AC70" s="34">
        <v>4870</v>
      </c>
      <c r="AD70" s="34">
        <v>3730</v>
      </c>
      <c r="AE70" s="34">
        <v>5690</v>
      </c>
      <c r="AF70" s="34">
        <v>5820</v>
      </c>
      <c r="AG70" s="34">
        <v>1580</v>
      </c>
      <c r="AH70" s="34">
        <v>3730</v>
      </c>
      <c r="AI70" s="34">
        <v>453</v>
      </c>
      <c r="AJ70" s="34">
        <v>2190</v>
      </c>
      <c r="AK70" s="34">
        <v>1630</v>
      </c>
      <c r="AL70" s="40"/>
    </row>
    <row r="71" spans="1:38" x14ac:dyDescent="0.25">
      <c r="A71" s="86">
        <v>42492</v>
      </c>
      <c r="B71" s="89" t="s">
        <v>412</v>
      </c>
      <c r="C71" s="59" t="s">
        <v>363</v>
      </c>
      <c r="D71" s="59"/>
      <c r="E71" s="59">
        <v>3.32</v>
      </c>
      <c r="F71" s="59">
        <v>46.5</v>
      </c>
      <c r="G71" s="59">
        <v>0.2</v>
      </c>
      <c r="H71" s="34">
        <v>7.2</v>
      </c>
      <c r="I71" s="34">
        <v>4.54</v>
      </c>
      <c r="J71" s="34">
        <v>15.9</v>
      </c>
      <c r="K71" s="34">
        <v>46.4</v>
      </c>
      <c r="L71" s="34" t="s">
        <v>109</v>
      </c>
      <c r="M71" s="34">
        <v>11.8</v>
      </c>
      <c r="N71" s="34">
        <v>131</v>
      </c>
      <c r="O71" s="34">
        <v>362</v>
      </c>
      <c r="P71" s="34">
        <v>32.799999999999997</v>
      </c>
      <c r="Q71" s="34">
        <v>14</v>
      </c>
      <c r="R71" s="34">
        <v>1</v>
      </c>
      <c r="S71" s="34">
        <v>12</v>
      </c>
      <c r="T71" s="34">
        <v>16.600000000000001</v>
      </c>
      <c r="U71" s="34">
        <v>21000</v>
      </c>
      <c r="V71" s="34">
        <v>23</v>
      </c>
      <c r="W71" s="34" t="s">
        <v>358</v>
      </c>
      <c r="X71" s="34">
        <v>13</v>
      </c>
      <c r="Y71" s="34">
        <v>31</v>
      </c>
      <c r="Z71" s="34">
        <v>227</v>
      </c>
      <c r="AA71" s="34">
        <v>126</v>
      </c>
      <c r="AB71" s="34">
        <v>2290</v>
      </c>
      <c r="AC71" s="34">
        <v>1640</v>
      </c>
      <c r="AD71" s="34">
        <v>2070</v>
      </c>
      <c r="AE71" s="34">
        <v>2160</v>
      </c>
      <c r="AF71" s="34">
        <v>4100</v>
      </c>
      <c r="AG71" s="34">
        <v>1280</v>
      </c>
      <c r="AH71" s="34">
        <v>2920</v>
      </c>
      <c r="AI71" s="34">
        <v>484</v>
      </c>
      <c r="AJ71" s="34">
        <v>2040</v>
      </c>
      <c r="AK71" s="34">
        <v>1350</v>
      </c>
      <c r="AL71" s="40"/>
    </row>
    <row r="72" spans="1:38" ht="15.75" thickBot="1" x14ac:dyDescent="0.3">
      <c r="A72" s="88"/>
      <c r="B72" s="70"/>
      <c r="C72" s="59" t="s">
        <v>367</v>
      </c>
      <c r="D72" s="59"/>
      <c r="E72" s="59">
        <v>7.18</v>
      </c>
      <c r="F72" s="59">
        <v>57</v>
      </c>
      <c r="G72" s="59">
        <v>0.2</v>
      </c>
      <c r="H72" s="34">
        <v>12.3</v>
      </c>
      <c r="I72" s="34">
        <v>13.1</v>
      </c>
      <c r="J72" s="34">
        <v>23.8</v>
      </c>
      <c r="K72" s="34">
        <v>72.8</v>
      </c>
      <c r="L72" s="34">
        <v>1.23</v>
      </c>
      <c r="M72" s="34">
        <v>14.7</v>
      </c>
      <c r="N72" s="34">
        <v>303</v>
      </c>
      <c r="O72" s="34">
        <v>924</v>
      </c>
      <c r="P72" s="34">
        <v>31.7</v>
      </c>
      <c r="Q72" s="34">
        <v>34</v>
      </c>
      <c r="R72" s="34"/>
      <c r="S72" s="34"/>
      <c r="T72" s="34"/>
      <c r="U72" s="34">
        <v>54000</v>
      </c>
      <c r="V72" s="34">
        <v>41</v>
      </c>
      <c r="W72" s="34">
        <v>10</v>
      </c>
      <c r="X72" s="34">
        <v>32</v>
      </c>
      <c r="Y72" s="34">
        <v>74</v>
      </c>
      <c r="Z72" s="34">
        <v>343</v>
      </c>
      <c r="AA72" s="34">
        <v>998</v>
      </c>
      <c r="AB72" s="34">
        <v>7280</v>
      </c>
      <c r="AC72" s="34">
        <v>5640</v>
      </c>
      <c r="AD72" s="34">
        <v>6810</v>
      </c>
      <c r="AE72" s="34">
        <v>8030</v>
      </c>
      <c r="AF72" s="34">
        <v>9170</v>
      </c>
      <c r="AG72" s="34">
        <v>2750</v>
      </c>
      <c r="AH72" s="34">
        <v>6070</v>
      </c>
      <c r="AI72" s="34">
        <v>803</v>
      </c>
      <c r="AJ72" s="34">
        <v>3340</v>
      </c>
      <c r="AK72" s="34">
        <v>2580</v>
      </c>
      <c r="AL72" s="40"/>
    </row>
    <row r="73" spans="1:38" x14ac:dyDescent="0.25">
      <c r="A73" s="73" t="s">
        <v>317</v>
      </c>
      <c r="B73" s="67" t="s">
        <v>107</v>
      </c>
      <c r="C73" s="68"/>
      <c r="D73" s="56"/>
      <c r="E73" s="56"/>
      <c r="F73" s="56"/>
      <c r="G73" s="56"/>
      <c r="H73" s="35" t="s">
        <v>108</v>
      </c>
      <c r="I73" s="35" t="s">
        <v>109</v>
      </c>
      <c r="J73" s="35" t="s">
        <v>110</v>
      </c>
      <c r="K73" s="35" t="s">
        <v>111</v>
      </c>
      <c r="L73" s="35" t="s">
        <v>112</v>
      </c>
      <c r="M73" s="35" t="s">
        <v>113</v>
      </c>
      <c r="N73" s="35" t="s">
        <v>114</v>
      </c>
      <c r="O73" s="35" t="s">
        <v>115</v>
      </c>
      <c r="P73" s="35" t="s">
        <v>116</v>
      </c>
      <c r="Q73" s="35" t="s">
        <v>117</v>
      </c>
      <c r="R73" s="35" t="s">
        <v>117</v>
      </c>
      <c r="S73" s="35" t="s">
        <v>117</v>
      </c>
      <c r="T73" s="35" t="s">
        <v>117</v>
      </c>
      <c r="U73" s="35" t="s">
        <v>118</v>
      </c>
      <c r="V73" s="35" t="s">
        <v>119</v>
      </c>
      <c r="W73" s="35" t="s">
        <v>120</v>
      </c>
      <c r="X73" s="35" t="s">
        <v>121</v>
      </c>
      <c r="Y73" s="35" t="s">
        <v>122</v>
      </c>
      <c r="Z73" s="35" t="s">
        <v>122</v>
      </c>
      <c r="AA73" s="35" t="s">
        <v>123</v>
      </c>
      <c r="AB73" s="35" t="s">
        <v>124</v>
      </c>
      <c r="AC73" s="35" t="s">
        <v>125</v>
      </c>
      <c r="AD73" s="35" t="s">
        <v>126</v>
      </c>
      <c r="AE73" s="35" t="s">
        <v>127</v>
      </c>
      <c r="AF73" s="35" t="s">
        <v>115</v>
      </c>
      <c r="AG73" s="35" t="s">
        <v>115</v>
      </c>
      <c r="AH73" s="35" t="s">
        <v>128</v>
      </c>
      <c r="AI73" s="35" t="s">
        <v>129</v>
      </c>
      <c r="AJ73" s="35" t="s">
        <v>130</v>
      </c>
      <c r="AK73" s="35" t="s">
        <v>111</v>
      </c>
      <c r="AL73" s="46" t="s">
        <v>245</v>
      </c>
    </row>
    <row r="74" spans="1:38" x14ac:dyDescent="0.25">
      <c r="A74" s="74"/>
      <c r="B74" s="84" t="s">
        <v>131</v>
      </c>
      <c r="C74" s="85"/>
      <c r="D74" s="55"/>
      <c r="E74" s="55"/>
      <c r="F74" s="55"/>
      <c r="G74" s="55"/>
      <c r="H74" s="1" t="s">
        <v>130</v>
      </c>
      <c r="I74" s="1" t="s">
        <v>256</v>
      </c>
      <c r="J74" s="1" t="s">
        <v>259</v>
      </c>
      <c r="K74" s="1" t="s">
        <v>262</v>
      </c>
      <c r="L74" s="1" t="s">
        <v>264</v>
      </c>
      <c r="M74" s="1" t="s">
        <v>267</v>
      </c>
      <c r="N74" s="1" t="s">
        <v>270</v>
      </c>
      <c r="O74" s="1" t="s">
        <v>273</v>
      </c>
      <c r="P74" s="1" t="s">
        <v>276</v>
      </c>
      <c r="Q74" s="1" t="s">
        <v>277</v>
      </c>
      <c r="R74" s="1">
        <v>8.5999999999999998E-4</v>
      </c>
      <c r="S74" s="1">
        <v>400</v>
      </c>
      <c r="T74" s="1">
        <v>17</v>
      </c>
      <c r="U74" s="1" t="s">
        <v>272</v>
      </c>
      <c r="V74" s="1" t="s">
        <v>282</v>
      </c>
      <c r="W74" s="1" t="s">
        <v>285</v>
      </c>
      <c r="X74" s="1" t="s">
        <v>288</v>
      </c>
      <c r="Y74" s="1" t="s">
        <v>270</v>
      </c>
      <c r="Z74" s="1" t="s">
        <v>293</v>
      </c>
      <c r="AA74" s="1" t="s">
        <v>296</v>
      </c>
      <c r="AB74" s="1" t="s">
        <v>298</v>
      </c>
      <c r="AC74" s="1" t="s">
        <v>262</v>
      </c>
      <c r="AD74" s="1" t="s">
        <v>110</v>
      </c>
      <c r="AE74" s="1" t="s">
        <v>303</v>
      </c>
      <c r="AF74" s="1" t="s">
        <v>305</v>
      </c>
      <c r="AG74" s="1" t="s">
        <v>307</v>
      </c>
      <c r="AH74" s="1" t="s">
        <v>309</v>
      </c>
      <c r="AI74" s="1" t="s">
        <v>282</v>
      </c>
      <c r="AJ74" s="1" t="s">
        <v>262</v>
      </c>
      <c r="AK74" s="1" t="s">
        <v>315</v>
      </c>
      <c r="AL74" s="40" t="s">
        <v>246</v>
      </c>
    </row>
    <row r="75" spans="1:38" x14ac:dyDescent="0.25">
      <c r="A75" s="74"/>
      <c r="B75" s="82" t="s">
        <v>132</v>
      </c>
      <c r="C75" s="83"/>
      <c r="D75" s="54"/>
      <c r="E75" s="54"/>
      <c r="F75" s="54"/>
      <c r="G75" s="54"/>
      <c r="H75" s="2" t="s">
        <v>254</v>
      </c>
      <c r="I75" s="2" t="s">
        <v>257</v>
      </c>
      <c r="J75" s="2" t="s">
        <v>260</v>
      </c>
      <c r="K75" s="1" t="s">
        <v>262</v>
      </c>
      <c r="L75" s="2" t="s">
        <v>265</v>
      </c>
      <c r="M75" s="2" t="s">
        <v>268</v>
      </c>
      <c r="N75" s="2" t="s">
        <v>271</v>
      </c>
      <c r="O75" s="2" t="s">
        <v>274</v>
      </c>
      <c r="P75" s="2" t="s">
        <v>111</v>
      </c>
      <c r="Q75" s="2" t="s">
        <v>278</v>
      </c>
      <c r="R75" s="2">
        <v>3.5999999999999999E-3</v>
      </c>
      <c r="S75" s="2">
        <v>800</v>
      </c>
      <c r="T75" s="2">
        <v>61</v>
      </c>
      <c r="U75" s="2" t="s">
        <v>260</v>
      </c>
      <c r="V75" s="2" t="s">
        <v>283</v>
      </c>
      <c r="W75" s="2" t="s">
        <v>286</v>
      </c>
      <c r="X75" s="2" t="s">
        <v>289</v>
      </c>
      <c r="Y75" s="2" t="s">
        <v>291</v>
      </c>
      <c r="Z75" s="2" t="s">
        <v>294</v>
      </c>
      <c r="AA75" s="2" t="s">
        <v>113</v>
      </c>
      <c r="AB75" s="1" t="s">
        <v>298</v>
      </c>
      <c r="AC75" s="2" t="s">
        <v>299</v>
      </c>
      <c r="AD75" s="2" t="s">
        <v>301</v>
      </c>
      <c r="AE75" s="1" t="s">
        <v>303</v>
      </c>
      <c r="AF75" s="1" t="s">
        <v>305</v>
      </c>
      <c r="AG75" s="1" t="s">
        <v>307</v>
      </c>
      <c r="AH75" s="2" t="s">
        <v>310</v>
      </c>
      <c r="AI75" s="2" t="s">
        <v>312</v>
      </c>
      <c r="AJ75" s="1" t="s">
        <v>262</v>
      </c>
      <c r="AK75" s="1" t="s">
        <v>315</v>
      </c>
      <c r="AL75" s="40" t="s">
        <v>247</v>
      </c>
    </row>
    <row r="76" spans="1:38" x14ac:dyDescent="0.25">
      <c r="A76" s="74"/>
      <c r="B76" s="80" t="s">
        <v>133</v>
      </c>
      <c r="C76" s="81"/>
      <c r="D76" s="53"/>
      <c r="E76" s="53"/>
      <c r="F76" s="53"/>
      <c r="G76" s="53"/>
      <c r="H76" s="3" t="s">
        <v>255</v>
      </c>
      <c r="I76" s="3" t="s">
        <v>258</v>
      </c>
      <c r="J76" s="3" t="s">
        <v>261</v>
      </c>
      <c r="K76" s="3" t="s">
        <v>263</v>
      </c>
      <c r="L76" s="3" t="s">
        <v>266</v>
      </c>
      <c r="M76" s="3" t="s">
        <v>269</v>
      </c>
      <c r="N76" s="3" t="s">
        <v>272</v>
      </c>
      <c r="O76" s="3" t="s">
        <v>275</v>
      </c>
      <c r="P76" s="3" t="s">
        <v>250</v>
      </c>
      <c r="Q76" s="3" t="s">
        <v>279</v>
      </c>
      <c r="R76" s="3">
        <v>0.5</v>
      </c>
      <c r="S76" s="3">
        <v>4000</v>
      </c>
      <c r="T76" s="3">
        <v>610</v>
      </c>
      <c r="U76" s="3" t="s">
        <v>281</v>
      </c>
      <c r="V76" s="3" t="s">
        <v>284</v>
      </c>
      <c r="W76" s="3" t="s">
        <v>287</v>
      </c>
      <c r="X76" s="3" t="s">
        <v>290</v>
      </c>
      <c r="Y76" s="3" t="s">
        <v>292</v>
      </c>
      <c r="Z76" s="3" t="s">
        <v>295</v>
      </c>
      <c r="AA76" s="3" t="s">
        <v>297</v>
      </c>
      <c r="AB76" s="3" t="s">
        <v>272</v>
      </c>
      <c r="AC76" s="3" t="s">
        <v>300</v>
      </c>
      <c r="AD76" s="3" t="s">
        <v>302</v>
      </c>
      <c r="AE76" s="3" t="s">
        <v>304</v>
      </c>
      <c r="AF76" s="3" t="s">
        <v>306</v>
      </c>
      <c r="AG76" s="3" t="s">
        <v>308</v>
      </c>
      <c r="AH76" s="3" t="s">
        <v>311</v>
      </c>
      <c r="AI76" s="3" t="s">
        <v>313</v>
      </c>
      <c r="AJ76" s="3" t="s">
        <v>314</v>
      </c>
      <c r="AK76" s="3" t="s">
        <v>316</v>
      </c>
      <c r="AL76" s="40" t="s">
        <v>248</v>
      </c>
    </row>
    <row r="77" spans="1:38" x14ac:dyDescent="0.25">
      <c r="A77" s="74"/>
      <c r="B77" s="78" t="s">
        <v>134</v>
      </c>
      <c r="C77" s="79"/>
      <c r="D77" s="52"/>
      <c r="E77" s="52"/>
      <c r="F77" s="52"/>
      <c r="G77" s="52"/>
      <c r="H77" s="50" t="s">
        <v>135</v>
      </c>
      <c r="I77" s="50" t="s">
        <v>136</v>
      </c>
      <c r="J77" s="50" t="s">
        <v>295</v>
      </c>
      <c r="K77" s="50" t="s">
        <v>137</v>
      </c>
      <c r="L77" s="50" t="s">
        <v>138</v>
      </c>
      <c r="M77" s="50" t="s">
        <v>139</v>
      </c>
      <c r="N77" s="50" t="s">
        <v>294</v>
      </c>
      <c r="O77" s="50" t="s">
        <v>140</v>
      </c>
      <c r="P77" s="50" t="s">
        <v>141</v>
      </c>
      <c r="Q77" s="50" t="s">
        <v>280</v>
      </c>
      <c r="R77" s="50" t="s">
        <v>360</v>
      </c>
      <c r="S77" s="50" t="s">
        <v>370</v>
      </c>
      <c r="T77" s="50" t="s">
        <v>371</v>
      </c>
      <c r="U77" s="50" t="s">
        <v>142</v>
      </c>
      <c r="V77" s="50" t="s">
        <v>143</v>
      </c>
      <c r="W77" s="50" t="s">
        <v>144</v>
      </c>
      <c r="X77" s="50" t="s">
        <v>145</v>
      </c>
      <c r="Y77" s="50" t="s">
        <v>146</v>
      </c>
      <c r="Z77" s="50" t="s">
        <v>147</v>
      </c>
      <c r="AA77" s="50" t="s">
        <v>148</v>
      </c>
      <c r="AB77" s="50" t="s">
        <v>149</v>
      </c>
      <c r="AC77" s="50" t="s">
        <v>150</v>
      </c>
      <c r="AD77" s="50" t="s">
        <v>151</v>
      </c>
      <c r="AE77" s="50" t="s">
        <v>152</v>
      </c>
      <c r="AF77" s="50" t="s">
        <v>153</v>
      </c>
      <c r="AG77" s="50" t="s">
        <v>154</v>
      </c>
      <c r="AH77" s="50" t="s">
        <v>155</v>
      </c>
      <c r="AI77" s="50" t="s">
        <v>156</v>
      </c>
      <c r="AJ77" s="50" t="s">
        <v>157</v>
      </c>
      <c r="AK77" s="50" t="s">
        <v>158</v>
      </c>
      <c r="AL77" s="40" t="s">
        <v>249</v>
      </c>
    </row>
    <row r="78" spans="1:38" ht="15.75" thickBot="1" x14ac:dyDescent="0.3">
      <c r="A78" s="75"/>
      <c r="B78" s="76" t="s">
        <v>329</v>
      </c>
      <c r="C78" s="77"/>
      <c r="D78" s="51"/>
      <c r="E78" s="51"/>
      <c r="F78" s="51"/>
      <c r="G78" s="51"/>
      <c r="H78" s="48"/>
      <c r="I78" s="48"/>
      <c r="J78" s="48" t="s">
        <v>147</v>
      </c>
      <c r="K78" s="48"/>
      <c r="L78" s="48"/>
      <c r="M78" s="48"/>
      <c r="N78" s="48" t="s">
        <v>327</v>
      </c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1"/>
    </row>
    <row r="79" spans="1:38" x14ac:dyDescent="0.25">
      <c r="A79" t="s">
        <v>328</v>
      </c>
      <c r="B79" s="4"/>
      <c r="C79" s="4"/>
      <c r="D79" s="4"/>
      <c r="E79" s="4"/>
      <c r="F79" s="4"/>
      <c r="G79" s="4"/>
    </row>
  </sheetData>
  <mergeCells count="48">
    <mergeCell ref="B12:B16"/>
    <mergeCell ref="A71:A72"/>
    <mergeCell ref="A66:A68"/>
    <mergeCell ref="A64:A65"/>
    <mergeCell ref="A61:A62"/>
    <mergeCell ref="A53:A56"/>
    <mergeCell ref="A49:A51"/>
    <mergeCell ref="A43:A47"/>
    <mergeCell ref="A41:A42"/>
    <mergeCell ref="A39:A40"/>
    <mergeCell ref="A37:A38"/>
    <mergeCell ref="A30:A36"/>
    <mergeCell ref="A27:A28"/>
    <mergeCell ref="A21:A26"/>
    <mergeCell ref="A17:A20"/>
    <mergeCell ref="A13:A16"/>
    <mergeCell ref="B49:B51"/>
    <mergeCell ref="B37:B47"/>
    <mergeCell ref="B29:B36"/>
    <mergeCell ref="B27:B28"/>
    <mergeCell ref="B17:B26"/>
    <mergeCell ref="AL1:AL2"/>
    <mergeCell ref="B1:B2"/>
    <mergeCell ref="H1:O1"/>
    <mergeCell ref="P1:P2"/>
    <mergeCell ref="Q1:Q2"/>
    <mergeCell ref="U1:AK1"/>
    <mergeCell ref="C1:C2"/>
    <mergeCell ref="R1:R2"/>
    <mergeCell ref="S1:S2"/>
    <mergeCell ref="T1:T2"/>
    <mergeCell ref="D1:D2"/>
    <mergeCell ref="B73:C73"/>
    <mergeCell ref="E1:E2"/>
    <mergeCell ref="F1:G1"/>
    <mergeCell ref="A1:A2"/>
    <mergeCell ref="A73:A78"/>
    <mergeCell ref="B78:C78"/>
    <mergeCell ref="B77:C77"/>
    <mergeCell ref="B76:C76"/>
    <mergeCell ref="B75:C75"/>
    <mergeCell ref="B74:C74"/>
    <mergeCell ref="A3:A11"/>
    <mergeCell ref="B71:B72"/>
    <mergeCell ref="B64:B68"/>
    <mergeCell ref="B61:B62"/>
    <mergeCell ref="B57:B59"/>
    <mergeCell ref="B52:B56"/>
  </mergeCells>
  <phoneticPr fontId="28" type="noConversion"/>
  <conditionalFormatting sqref="H3:AK72">
    <cfRule type="containsText" dxfId="45" priority="28" operator="containsText" text="n">
      <formula>NOT(ISERROR(SEARCH("n",H3)))</formula>
    </cfRule>
    <cfRule type="expression" dxfId="44" priority="29">
      <formula>AND(ISNUMBER(FIND("&lt;",H3)),VALUE(SUBSTITUTE(H3,"&lt;",""))&gt;VALUE(SUBSTITUTE(SUBSTITUTE(SUBSTITUTE(SUBSTITUTE(H$75,"&lt;",""),"*",""),"&gt;","")," ","")))</formula>
    </cfRule>
    <cfRule type="expression" dxfId="43" priority="30">
      <formula>AND(ISNUMBER(FIND("&lt;",H3)),VALUE(SUBSTITUTE(H3,"&lt;",""))&gt;VALUE(SUBSTITUTE(SUBSTITUTE(SUBSTITUTE(SUBSTITUTE(H$74,"&lt;",""),"*",""),"&gt;","")," ","")))</formula>
    </cfRule>
    <cfRule type="expression" dxfId="42" priority="31">
      <formula>AND(ISNUMBER(FIND("&lt;",H3)),VALUE(SUBSTITUTE(H3,"&lt;",""))&gt;VALUE(SUBSTITUTE(SUBSTITUTE(SUBSTITUTE(SUBSTITUTE(H$73,"&lt;",""),"*",""),"&gt;","")," ","")))</formula>
    </cfRule>
    <cfRule type="expression" priority="32">
      <formula>ISBLANK(H3)</formula>
    </cfRule>
    <cfRule type="expression" dxfId="41" priority="33">
      <formula>AND(ISNUMBER(FIND("&lt;",H3)),VALUE(SUBSTITUTE(H3,"&lt;",""))&lt;=VALUE(SUBSTITUTE(SUBSTITUTE(SUBSTITUTE(SUBSTITUTE(H$73,"&lt;",""),"*",""),"&gt;","")," ","")))</formula>
    </cfRule>
    <cfRule type="expression" dxfId="40" priority="34">
      <formula>AND(VALUE(H3)&lt;=VALUE(SUBSTITUTE(SUBSTITUTE(SUBSTITUTE(SUBSTITUTE(H$73,"&lt;",""),"*",""),"&gt;","")," ","")),NOT(ISBLANK(H3)))</formula>
    </cfRule>
    <cfRule type="expression" dxfId="39" priority="35">
      <formula>AND(VALUE(H3)&lt;=VALUE(SUBSTITUTE(SUBSTITUTE(SUBSTITUTE(SUBSTITUTE(H$74,"&lt;",""),"*",""),"&gt;","")," ","")),NOT(ISBLANK(H3)))</formula>
    </cfRule>
    <cfRule type="expression" dxfId="38" priority="36">
      <formula>AND(VALUE(H3)&lt;=VALUE(SUBSTITUTE(SUBSTITUTE(SUBSTITUTE(SUBSTITUTE(H$75,"&lt;",""),"*",""),"&gt;","")," ","")),NOT(ISBLANK(H3)))</formula>
    </cfRule>
    <cfRule type="expression" dxfId="37" priority="37">
      <formula>AND(VALUE(H3)&lt;=VALUE(SUBSTITUTE(SUBSTITUTE(SUBSTITUTE(SUBSTITUTE(H$76,"&lt;",""),"*",""),"&gt;","")," ","")),NOT(ISBLANK(H3)))</formula>
    </cfRule>
    <cfRule type="expression" dxfId="36" priority="38">
      <formula>AND(ISNUMBER(VALUE(SUBSTITUTE(SUBSTITUTE(SUBSTITUTE(SUBSTITUTE(H$78,"&lt;",""),"*",""),"&gt;","")," ",""))),VALUE(H3)&gt;VALUE(SUBSTITUTE(SUBSTITUTE(SUBSTITUTE(SUBSTITUTE(H$77,"&lt;",""),"*",""),"&gt;","")," ","")),NOT(ISBLANK(H3)))</formula>
    </cfRule>
    <cfRule type="expression" dxfId="35" priority="39">
      <formula>AND(ISNUMBER(VALUE(SUBSTITUTE(SUBSTITUTE(SUBSTITUTE(SUBSTITUTE(H$78,"&lt;",""),"*",""),"&gt;","")," ",""))),VALUE(H3)&gt;VALUE(SUBSTITUTE(SUBSTITUTE(SUBSTITUTE(SUBSTITUTE(H$76,"&lt;",""),"*",""),"&gt;","")," ","")),NOT(ISBLANK(H3)))</formula>
    </cfRule>
    <cfRule type="expression" dxfId="34" priority="40">
      <formula>AND(VALUE(H3)&gt;=VALUE(SUBSTITUTE(SUBSTITUTE(SUBSTITUTE(SUBSTITUTE(H$77,"&lt;",""),"*",""),"&gt;","")," ","")),NOT(ISBLANK(H3)))</formula>
    </cfRule>
  </conditionalFormatting>
  <conditionalFormatting sqref="Q3:T72">
    <cfRule type="containsText" dxfId="33" priority="7" operator="containsText" text="&lt;">
      <formula>NOT(ISERROR(SEARCH("&lt;",Q3)))</formula>
    </cfRule>
  </conditionalFormatting>
  <pageMargins left="0.59375" right="0.59375" top="0.75" bottom="0.75" header="0.3" footer="0.3"/>
  <pageSetup paperSize="9" scale="35" orientation="landscape" r:id="rId1"/>
  <headerFooter>
    <oddHeader>&amp;LKystverket
Torsbergrenna
Skien og Porsgrunn &amp;CAnalysesammenstilling
Sediment i kystvann&amp;RMulticonsult Norge AS
10251764-01-RIGm-RAP-001
Vedlegg 1</oddHeader>
  </headerFooter>
  <colBreaks count="1" manualBreakCount="1">
    <brk id="38" max="47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51"/>
  <sheetViews>
    <sheetView view="pageLayout" zoomScale="70" zoomScaleNormal="80" zoomScalePageLayoutView="70" workbookViewId="0">
      <selection activeCell="F18" sqref="F18"/>
    </sheetView>
  </sheetViews>
  <sheetFormatPr baseColWidth="10" defaultColWidth="9.140625" defaultRowHeight="15" x14ac:dyDescent="0.25"/>
  <cols>
    <col min="1" max="1" width="15.5703125" customWidth="1"/>
    <col min="2" max="2" width="13.28515625" customWidth="1"/>
    <col min="3" max="6" width="9.28515625" customWidth="1"/>
    <col min="7" max="14" width="7.140625" customWidth="1"/>
    <col min="15" max="15" width="15.7109375" customWidth="1"/>
    <col min="17" max="21" width="8.5703125" customWidth="1"/>
    <col min="22" max="24" width="10" customWidth="1"/>
    <col min="25" max="25" width="8.5703125" customWidth="1"/>
    <col min="26" max="26" width="10.140625" customWidth="1"/>
    <col min="27" max="27" width="8.5703125" customWidth="1"/>
    <col min="28" max="30" width="10" customWidth="1"/>
    <col min="31" max="32" width="10.7109375" customWidth="1"/>
    <col min="33" max="33" width="11.5703125" customWidth="1"/>
    <col min="34" max="34" width="60.7109375" customWidth="1"/>
  </cols>
  <sheetData>
    <row r="1" spans="1:34" ht="24.75" customHeight="1" x14ac:dyDescent="0.25">
      <c r="A1" s="71" t="s">
        <v>4</v>
      </c>
      <c r="B1" s="69" t="s">
        <v>1</v>
      </c>
      <c r="C1" s="69" t="s">
        <v>159</v>
      </c>
      <c r="D1" s="69" t="s">
        <v>353</v>
      </c>
      <c r="E1" s="65" t="s">
        <v>354</v>
      </c>
      <c r="F1" s="65"/>
      <c r="G1" s="95" t="s">
        <v>0</v>
      </c>
      <c r="H1" s="96"/>
      <c r="I1" s="96"/>
      <c r="J1" s="96"/>
      <c r="K1" s="96"/>
      <c r="L1" s="96"/>
      <c r="M1" s="96"/>
      <c r="N1" s="97"/>
      <c r="O1" s="93" t="s">
        <v>160</v>
      </c>
      <c r="P1" s="93" t="s">
        <v>96</v>
      </c>
      <c r="Q1" s="95" t="s">
        <v>161</v>
      </c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7"/>
      <c r="AH1" s="91" t="s">
        <v>3</v>
      </c>
    </row>
    <row r="2" spans="1:34" ht="30" customHeight="1" x14ac:dyDescent="0.25">
      <c r="A2" s="72"/>
      <c r="B2" s="70"/>
      <c r="C2" s="70"/>
      <c r="D2" s="70"/>
      <c r="E2" s="58" t="s">
        <v>355</v>
      </c>
      <c r="F2" s="58" t="s">
        <v>356</v>
      </c>
      <c r="G2" s="32" t="s">
        <v>5</v>
      </c>
      <c r="H2" s="32" t="s">
        <v>6</v>
      </c>
      <c r="I2" s="32" t="s">
        <v>7</v>
      </c>
      <c r="J2" s="32" t="s">
        <v>8</v>
      </c>
      <c r="K2" s="32" t="s">
        <v>9</v>
      </c>
      <c r="L2" s="32" t="s">
        <v>10</v>
      </c>
      <c r="M2" s="32" t="s">
        <v>11</v>
      </c>
      <c r="N2" s="32" t="s">
        <v>12</v>
      </c>
      <c r="O2" s="94"/>
      <c r="P2" s="94"/>
      <c r="Q2" s="31" t="s">
        <v>97</v>
      </c>
      <c r="R2" s="33" t="s">
        <v>72</v>
      </c>
      <c r="S2" s="33" t="s">
        <v>162</v>
      </c>
      <c r="T2" s="33" t="s">
        <v>163</v>
      </c>
      <c r="U2" s="33" t="s">
        <v>75</v>
      </c>
      <c r="V2" s="33" t="s">
        <v>76</v>
      </c>
      <c r="W2" s="33" t="s">
        <v>91</v>
      </c>
      <c r="X2" s="33" t="s">
        <v>98</v>
      </c>
      <c r="Y2" s="33" t="s">
        <v>78</v>
      </c>
      <c r="Z2" s="33" t="s">
        <v>99</v>
      </c>
      <c r="AA2" s="33" t="s">
        <v>100</v>
      </c>
      <c r="AB2" s="33" t="s">
        <v>101</v>
      </c>
      <c r="AC2" s="33" t="s">
        <v>102</v>
      </c>
      <c r="AD2" s="33" t="s">
        <v>103</v>
      </c>
      <c r="AE2" s="33" t="s">
        <v>104</v>
      </c>
      <c r="AF2" s="33" t="s">
        <v>105</v>
      </c>
      <c r="AG2" s="33" t="s">
        <v>106</v>
      </c>
      <c r="AH2" s="92"/>
    </row>
    <row r="3" spans="1:34" x14ac:dyDescent="0.25">
      <c r="A3" s="42"/>
      <c r="B3" s="32" t="e">
        <f ca="1">_xlfn.IFS(ALS_Jord_Kalk!$AN$2,IF(ISERROR(ALS_Jord_Kalk!B4),"",IF(ALS_Jord_Kalk!B4=0,"",ALS_Jord_Kalk!B4)),Eurofins_jord_kalk!$AN$3,IF(ISERROR(Eurofins_jord_kalk!B4),"",IF(Eurofins_jord_kalk!B4=0,"",Eurofins_jord_kalk!B4)))</f>
        <v>#N/A</v>
      </c>
      <c r="C3" s="32" t="e">
        <f ca="1">_xlfn.IFS(ALS_Jord_Kalk!$AN$2,IF(ISERROR(ALS_Jord_Kalk!C4),"",IF(ALS_Jord_Kalk!C4=0,"",ALS_Jord_Kalk!C4)),Eurofins_jord_kalk!$AN$3,IF(ISERROR(Eurofins_jord_kalk!C4),"",IF(Eurofins_jord_kalk!C4=0,"",Eurofins_jord_kalk!C4)))</f>
        <v>#N/A</v>
      </c>
      <c r="D3" s="59" t="e">
        <f ca="1">_xlfn.IFS(ALS_Jord_Kalk!$AN$2,IF(ISERROR(ALS_Jord_Kalk!D4),"",IF(ALS_Jord_Kalk!D4=0,"",ALS_Jord_Kalk!D4)),Eurofins_jord_kalk!$AN$3,IF(ISERROR(Eurofins_jord_kalk!D4),"",IF(Eurofins_jord_kalk!D4=0,"",Eurofins_jord_kalk!D4)))</f>
        <v>#N/A</v>
      </c>
      <c r="E3" s="59" t="e">
        <f ca="1">_xlfn.IFS(ALS_Jord_Kalk!$AN$2,IF(ISERROR(ALS_Jord_Kalk!E4),"",IF(ALS_Jord_Kalk!E4=0,"",ALS_Jord_Kalk!E4)),Eurofins_jord_kalk!$AN$3,IF(ISERROR(Eurofins_jord_kalk!G4),"",IF(Eurofins_jord_kalk!G4=0,"",Eurofins_jord_kalk!G4)))</f>
        <v>#N/A</v>
      </c>
      <c r="F3" s="59" t="e">
        <f ca="1">_xlfn.IFS(ALS_Jord_Kalk!$AN$2,IF(ISERROR(ALS_Jord_Kalk!F4),"",IF(ALS_Jord_Kalk!F4=0,"",ALS_Jord_Kalk!F4)),Eurofins_jord_kalk!$AN$3,IF(ISERROR(Eurofins_jord_kalk!H4),"",IF(Eurofins_jord_kalk!H4=0,"",Eurofins_jord_kalk!H4)))</f>
        <v>#N/A</v>
      </c>
      <c r="G3" s="34" t="e">
        <f ca="1">_xlfn.IFS(ALS_Jord_Kalk!$AN$2,IF(ISERROR(ALS_Jord_Kalk!G4),"",IF(ALS_Jord_Kalk!G4=0,"",ALS_Jord_Kalk!G4)),Eurofins_jord_kalk!$AN$3,IF(ISERROR(Eurofins_jord_kalk!G4),"",IF(Eurofins_jord_kalk!G4=0,"",Eurofins_jord_kalk!G4)))</f>
        <v>#N/A</v>
      </c>
      <c r="H3" s="34" t="e">
        <f ca="1">_xlfn.IFS(ALS_Jord_Kalk!$AN$2,IF(ISERROR(ALS_Jord_Kalk!H4),"",IF(ALS_Jord_Kalk!H4=0,"",ALS_Jord_Kalk!H4)),Eurofins_jord_kalk!$AN$3,IF(ISERROR(Eurofins_jord_kalk!H4),"",IF(Eurofins_jord_kalk!H4=0,"",Eurofins_jord_kalk!H4)))</f>
        <v>#N/A</v>
      </c>
      <c r="I3" s="34" t="e">
        <f ca="1">_xlfn.IFS(ALS_Jord_Kalk!$AN$2,IF(ISERROR(ALS_Jord_Kalk!I4),"",IF(ALS_Jord_Kalk!I4=0,"",ALS_Jord_Kalk!I4)),Eurofins_jord_kalk!$AN$3,IF(ISERROR(Eurofins_jord_kalk!I4),"",IF(Eurofins_jord_kalk!I4=0,"",Eurofins_jord_kalk!I4)))</f>
        <v>#N/A</v>
      </c>
      <c r="J3" s="34" t="e">
        <f ca="1">_xlfn.IFS(ALS_Jord_Kalk!$AN$2,IF(ISERROR(ALS_Jord_Kalk!J4),"",IF(ALS_Jord_Kalk!J4=0,"",ALS_Jord_Kalk!J4)),Eurofins_jord_kalk!$AN$3,IF(ISERROR(Eurofins_jord_kalk!J4),"",IF(Eurofins_jord_kalk!J4=0,"",Eurofins_jord_kalk!J4)))</f>
        <v>#N/A</v>
      </c>
      <c r="K3" s="34" t="e">
        <f ca="1">_xlfn.IFS(ALS_Jord_Kalk!$AN$2,IF(ISERROR(ALS_Jord_Kalk!K4),"",IF(ALS_Jord_Kalk!K4=0,"",ALS_Jord_Kalk!K4)),Eurofins_jord_kalk!$AN$3,IF(ISERROR(Eurofins_jord_kalk!K4),"",IF(Eurofins_jord_kalk!K4=0,"",Eurofins_jord_kalk!K4)))</f>
        <v>#N/A</v>
      </c>
      <c r="L3" s="34" t="e">
        <f ca="1">_xlfn.IFS(ALS_Jord_Kalk!$AN$2,IF(ISERROR(ALS_Jord_Kalk!L4),"",IF(ALS_Jord_Kalk!L4=0,"",ALS_Jord_Kalk!L4)),Eurofins_jord_kalk!$AN$3,IF(ISERROR(Eurofins_jord_kalk!L4),"",IF(Eurofins_jord_kalk!L4=0,"",Eurofins_jord_kalk!L4)))</f>
        <v>#N/A</v>
      </c>
      <c r="M3" s="34" t="e">
        <f ca="1">_xlfn.IFS(ALS_Jord_Kalk!$AN$2,IF(ISERROR(ALS_Jord_Kalk!M4),"",IF(ALS_Jord_Kalk!M4=0,"",ALS_Jord_Kalk!M4)),Eurofins_jord_kalk!$AN$3,IF(ISERROR(Eurofins_jord_kalk!M4),"",IF(Eurofins_jord_kalk!M4=0,"",Eurofins_jord_kalk!M4)))</f>
        <v>#N/A</v>
      </c>
      <c r="N3" s="34" t="e">
        <f ca="1">_xlfn.IFS(ALS_Jord_Kalk!$AN$2,IF(ISERROR(ALS_Jord_Kalk!N4),"",IF(ALS_Jord_Kalk!N4=0,"",ALS_Jord_Kalk!N4)),Eurofins_jord_kalk!$AN$3,IF(ISERROR(Eurofins_jord_kalk!N4),"",IF(Eurofins_jord_kalk!N4=0,"",Eurofins_jord_kalk!N4)))</f>
        <v>#N/A</v>
      </c>
      <c r="O3" s="34" t="e">
        <f ca="1">_xlfn.IFS(ALS_Jord_Kalk!$AN$2,IF(ISERROR(ALS_Jord_Kalk!O4),"",IF(ALS_Jord_Kalk!O4=0,"",ALS_Jord_Kalk!O4)),Eurofins_jord_kalk!$AN$3,IF(ISERROR(Eurofins_jord_kalk!O4),"",IF(Eurofins_jord_kalk!O4=0,"",Eurofins_jord_kalk!O4)))</f>
        <v>#N/A</v>
      </c>
      <c r="P3" s="34" t="e">
        <f ca="1">_xlfn.IFS(ALS_Jord_Kalk!$AN$2,IF(ISERROR(ALS_Jord_Kalk!P4),"",IF(ALS_Jord_Kalk!P4=0,"",ALS_Jord_Kalk!P4)),Eurofins_jord_kalk!$AN$3,IF(ISERROR(Eurofins_jord_kalk!P4),"",IF(Eurofins_jord_kalk!P4=0,"",Eurofins_jord_kalk!P4)))</f>
        <v>#N/A</v>
      </c>
      <c r="Q3" s="34" t="e">
        <f ca="1">_xlfn.IFS(ALS_Jord_Kalk!$AN$2,IF(ISERROR(ALS_Jord_Kalk!Q4),"",IF(ALS_Jord_Kalk!Q4=0,"",ALS_Jord_Kalk!Q4)),Eurofins_jord_kalk!$AN$3,IF(ISERROR(Eurofins_jord_kalk!Q4),"",IF(Eurofins_jord_kalk!Q4=0,"",Eurofins_jord_kalk!Q4)))</f>
        <v>#N/A</v>
      </c>
      <c r="R3" s="34" t="e">
        <f ca="1">_xlfn.IFS(ALS_Jord_Kalk!$AN$2,IF(ISERROR(ALS_Jord_Kalk!R4),"",IF(ALS_Jord_Kalk!R4=0,"",ALS_Jord_Kalk!R4)),Eurofins_jord_kalk!$AN$3,IF(ISERROR(Eurofins_jord_kalk!R4),"",IF(Eurofins_jord_kalk!R4=0,"",Eurofins_jord_kalk!R4)))</f>
        <v>#N/A</v>
      </c>
      <c r="S3" s="34" t="e">
        <f ca="1">_xlfn.IFS(ALS_Jord_Kalk!$AN$2,IF(ISERROR(ALS_Jord_Kalk!S4),"",IF(ALS_Jord_Kalk!S4=0,"",ALS_Jord_Kalk!S4)),Eurofins_jord_kalk!$AN$3,IF(ISERROR(Eurofins_jord_kalk!S4),"",IF(Eurofins_jord_kalk!S4=0,"",Eurofins_jord_kalk!S4)))</f>
        <v>#N/A</v>
      </c>
      <c r="T3" s="34" t="e">
        <f ca="1">_xlfn.IFS(ALS_Jord_Kalk!$AN$2,IF(ISERROR(ALS_Jord_Kalk!T4),"",IF(ALS_Jord_Kalk!T4=0,"",ALS_Jord_Kalk!T4)),Eurofins_jord_kalk!$AN$3,IF(ISERROR(Eurofins_jord_kalk!T4),"",IF(Eurofins_jord_kalk!T4=0,"",Eurofins_jord_kalk!T4)))</f>
        <v>#N/A</v>
      </c>
      <c r="U3" s="34" t="e">
        <f ca="1">_xlfn.IFS(ALS_Jord_Kalk!$AN$2,IF(ISERROR(ALS_Jord_Kalk!U4),"",IF(ALS_Jord_Kalk!U4=0,"",ALS_Jord_Kalk!U4)),Eurofins_jord_kalk!$AN$3,IF(ISERROR(Eurofins_jord_kalk!U4),"",IF(Eurofins_jord_kalk!U4=0,"",Eurofins_jord_kalk!U4)))</f>
        <v>#N/A</v>
      </c>
      <c r="V3" s="34" t="e">
        <f ca="1">_xlfn.IFS(ALS_Jord_Kalk!$AN$2,IF(ISERROR(ALS_Jord_Kalk!V4),"",IF(ALS_Jord_Kalk!V4=0,"",ALS_Jord_Kalk!V4)),Eurofins_jord_kalk!$AN$3,IF(ISERROR(Eurofins_jord_kalk!V4),"",IF(Eurofins_jord_kalk!V4=0,"",Eurofins_jord_kalk!V4)))</f>
        <v>#N/A</v>
      </c>
      <c r="W3" s="34" t="e">
        <f ca="1">_xlfn.IFS(ALS_Jord_Kalk!$AN$2,IF(ISERROR(ALS_Jord_Kalk!W4),"",IF(ALS_Jord_Kalk!W4=0,"",ALS_Jord_Kalk!W4)),Eurofins_jord_kalk!$AN$3,IF(ISERROR(Eurofins_jord_kalk!W4),"",IF(Eurofins_jord_kalk!W4=0,"",Eurofins_jord_kalk!W4)))</f>
        <v>#N/A</v>
      </c>
      <c r="X3" s="34" t="e">
        <f ca="1">_xlfn.IFS(ALS_Jord_Kalk!$AN$2,IF(ISERROR(ALS_Jord_Kalk!X4),"",IF(ALS_Jord_Kalk!X4=0,"",ALS_Jord_Kalk!X4)),Eurofins_jord_kalk!$AN$3,IF(ISERROR(Eurofins_jord_kalk!X4),"",IF(Eurofins_jord_kalk!X4=0,"",Eurofins_jord_kalk!X4)))</f>
        <v>#N/A</v>
      </c>
      <c r="Y3" s="34" t="e">
        <f ca="1">_xlfn.IFS(ALS_Jord_Kalk!$AN$2,IF(ISERROR(ALS_Jord_Kalk!Y4),"",IF(ALS_Jord_Kalk!Y4=0,"",ALS_Jord_Kalk!Y4)),Eurofins_jord_kalk!$AN$3,IF(ISERROR(Eurofins_jord_kalk!Y4),"",IF(Eurofins_jord_kalk!Y4=0,"",Eurofins_jord_kalk!Y4)))</f>
        <v>#N/A</v>
      </c>
      <c r="Z3" s="34" t="e">
        <f ca="1">_xlfn.IFS(ALS_Jord_Kalk!$AN$2,IF(ISERROR(ALS_Jord_Kalk!Z4),"",IF(ALS_Jord_Kalk!Z4=0,"",ALS_Jord_Kalk!Z4)),Eurofins_jord_kalk!$AN$3,IF(ISERROR(Eurofins_jord_kalk!Z4),"",IF(Eurofins_jord_kalk!Z4=0,"",Eurofins_jord_kalk!Z4)))</f>
        <v>#N/A</v>
      </c>
      <c r="AA3" s="34" t="e">
        <f ca="1">_xlfn.IFS(ALS_Jord_Kalk!$AN$2,IF(ISERROR(ALS_Jord_Kalk!AA4),"",IF(ALS_Jord_Kalk!AA4=0,"",ALS_Jord_Kalk!AA4)),Eurofins_jord_kalk!$AN$3,IF(ISERROR(Eurofins_jord_kalk!AA4),"",IF(Eurofins_jord_kalk!AA4=0,"",Eurofins_jord_kalk!AA4)))</f>
        <v>#N/A</v>
      </c>
      <c r="AB3" s="34" t="e">
        <f ca="1">_xlfn.IFS(ALS_Jord_Kalk!$AN$2,IF(ISERROR(ALS_Jord_Kalk!AB4),"",IF(ALS_Jord_Kalk!AB4=0,"",ALS_Jord_Kalk!AB4)),Eurofins_jord_kalk!$AN$3,IF(ISERROR(Eurofins_jord_kalk!AB4),"",IF(Eurofins_jord_kalk!AB4=0,"",Eurofins_jord_kalk!AB4)))</f>
        <v>#N/A</v>
      </c>
      <c r="AC3" s="34" t="e">
        <f ca="1">_xlfn.IFS(ALS_Jord_Kalk!$AN$2,IF(ISERROR(ALS_Jord_Kalk!AC4),"",IF(ALS_Jord_Kalk!AC4=0,"",ALS_Jord_Kalk!AC4)),Eurofins_jord_kalk!$AN$3,IF(ISERROR(Eurofins_jord_kalk!AC4),"",IF(Eurofins_jord_kalk!AC4=0,"",Eurofins_jord_kalk!AC4)))</f>
        <v>#N/A</v>
      </c>
      <c r="AD3" s="34" t="e">
        <f ca="1">_xlfn.IFS(ALS_Jord_Kalk!$AN$2,IF(ISERROR(ALS_Jord_Kalk!AD4),"",IF(ALS_Jord_Kalk!AD4=0,"",ALS_Jord_Kalk!AD4)),Eurofins_jord_kalk!$AN$3,IF(ISERROR(Eurofins_jord_kalk!AD4),"",IF(Eurofins_jord_kalk!AD4=0,"",Eurofins_jord_kalk!AD4)))</f>
        <v>#N/A</v>
      </c>
      <c r="AE3" s="34" t="e">
        <f ca="1">_xlfn.IFS(ALS_Jord_Kalk!$AN$2,IF(ISERROR(ALS_Jord_Kalk!AE4),"",IF(ALS_Jord_Kalk!AE4=0,"",ALS_Jord_Kalk!AE4)),Eurofins_jord_kalk!$AN$3,IF(ISERROR(Eurofins_jord_kalk!AE4),"",IF(Eurofins_jord_kalk!AE4=0,"",Eurofins_jord_kalk!AE4)))</f>
        <v>#N/A</v>
      </c>
      <c r="AF3" s="34" t="e">
        <f ca="1">_xlfn.IFS(ALS_Jord_Kalk!$AN$2,IF(ISERROR(ALS_Jord_Kalk!AF4),"",IF(ALS_Jord_Kalk!AF4=0,"",ALS_Jord_Kalk!AF4)),Eurofins_jord_kalk!$AN$3,IF(ISERROR(Eurofins_jord_kalk!AF4),"",IF(Eurofins_jord_kalk!AF4=0,"",Eurofins_jord_kalk!AF4)))</f>
        <v>#N/A</v>
      </c>
      <c r="AG3" s="34" t="e">
        <f ca="1">_xlfn.IFS(ALS_Jord_Kalk!$AN$2,IF(ISERROR(ALS_Jord_Kalk!AG4),"",IF(ALS_Jord_Kalk!AG4=0,"",ALS_Jord_Kalk!AG4)),Eurofins_jord_kalk!$AN$3,IF(ISERROR(Eurofins_jord_kalk!AG4),"",IF(Eurofins_jord_kalk!AG4=0,"",Eurofins_jord_kalk!AG4)))</f>
        <v>#N/A</v>
      </c>
      <c r="AH3" s="40"/>
    </row>
    <row r="4" spans="1:34" x14ac:dyDescent="0.25">
      <c r="A4" s="42"/>
      <c r="B4" s="32" t="e">
        <f ca="1">_xlfn.IFS(ALS_Jord_Kalk!$AN$2,IF(ISERROR(ALS_Jord_Kalk!B5),"",IF(ALS_Jord_Kalk!B5=0,"",ALS_Jord_Kalk!B5)),Eurofins_jord_kalk!$AN$3,IF(ISERROR(Eurofins_jord_kalk!B5),"",IF(Eurofins_jord_kalk!B5=0,"",Eurofins_jord_kalk!B5)))</f>
        <v>#N/A</v>
      </c>
      <c r="C4" s="32" t="e">
        <f ca="1">_xlfn.IFS(ALS_Jord_Kalk!$AN$2,IF(ISERROR(ALS_Jord_Kalk!C5),"",IF(ALS_Jord_Kalk!C5=0,"",ALS_Jord_Kalk!C5)),Eurofins_jord_kalk!$AN$3,IF(ISERROR(Eurofins_jord_kalk!C5),"",IF(Eurofins_jord_kalk!C5=0,"",Eurofins_jord_kalk!C5)))</f>
        <v>#N/A</v>
      </c>
      <c r="D4" s="59" t="e">
        <f ca="1">_xlfn.IFS(ALS_Jord_Kalk!$AN$2,IF(ISERROR(ALS_Jord_Kalk!D5),"",IF(ALS_Jord_Kalk!D5=0,"",ALS_Jord_Kalk!D5)),Eurofins_jord_kalk!$AN$3,IF(ISERROR(Eurofins_jord_kalk!D5),"",IF(Eurofins_jord_kalk!D5=0,"",Eurofins_jord_kalk!D5)))</f>
        <v>#N/A</v>
      </c>
      <c r="E4" s="59" t="e">
        <f ca="1">_xlfn.IFS(ALS_Jord_Kalk!$AN$2,IF(ISERROR(ALS_Jord_Kalk!E5),"",IF(ALS_Jord_Kalk!E5=0,"",ALS_Jord_Kalk!E5)),Eurofins_jord_kalk!$AN$3,IF(ISERROR(Eurofins_jord_kalk!G5),"",IF(Eurofins_jord_kalk!G5=0,"",Eurofins_jord_kalk!G5)))</f>
        <v>#N/A</v>
      </c>
      <c r="F4" s="59" t="e">
        <f ca="1">_xlfn.IFS(ALS_Jord_Kalk!$AN$2,IF(ISERROR(ALS_Jord_Kalk!F5),"",IF(ALS_Jord_Kalk!F5=0,"",ALS_Jord_Kalk!F5)),Eurofins_jord_kalk!$AN$3,IF(ISERROR(Eurofins_jord_kalk!H5),"",IF(Eurofins_jord_kalk!H5=0,"",Eurofins_jord_kalk!H5)))</f>
        <v>#N/A</v>
      </c>
      <c r="G4" s="34" t="e">
        <f ca="1">_xlfn.IFS(ALS_Jord_Kalk!$AN$2,IF(ISERROR(ALS_Jord_Kalk!G5),"",IF(ALS_Jord_Kalk!G5=0,"",ALS_Jord_Kalk!G5)),Eurofins_jord_kalk!$AN$3,IF(ISERROR(Eurofins_jord_kalk!G5),"",IF(Eurofins_jord_kalk!G5=0,"",Eurofins_jord_kalk!G5)))</f>
        <v>#N/A</v>
      </c>
      <c r="H4" s="34" t="e">
        <f ca="1">_xlfn.IFS(ALS_Jord_Kalk!$AN$2,IF(ISERROR(ALS_Jord_Kalk!H5),"",IF(ALS_Jord_Kalk!H5=0,"",ALS_Jord_Kalk!H5)),Eurofins_jord_kalk!$AN$3,IF(ISERROR(Eurofins_jord_kalk!H5),"",IF(Eurofins_jord_kalk!H5=0,"",Eurofins_jord_kalk!H5)))</f>
        <v>#N/A</v>
      </c>
      <c r="I4" s="34" t="e">
        <f ca="1">_xlfn.IFS(ALS_Jord_Kalk!$AN$2,IF(ISERROR(ALS_Jord_Kalk!I5),"",IF(ALS_Jord_Kalk!I5=0,"",ALS_Jord_Kalk!I5)),Eurofins_jord_kalk!$AN$3,IF(ISERROR(Eurofins_jord_kalk!I5),"",IF(Eurofins_jord_kalk!I5=0,"",Eurofins_jord_kalk!I5)))</f>
        <v>#N/A</v>
      </c>
      <c r="J4" s="34" t="e">
        <f ca="1">_xlfn.IFS(ALS_Jord_Kalk!$AN$2,IF(ISERROR(ALS_Jord_Kalk!J5),"",IF(ALS_Jord_Kalk!J5=0,"",ALS_Jord_Kalk!J5)),Eurofins_jord_kalk!$AN$3,IF(ISERROR(Eurofins_jord_kalk!J5),"",IF(Eurofins_jord_kalk!J5=0,"",Eurofins_jord_kalk!J5)))</f>
        <v>#N/A</v>
      </c>
      <c r="K4" s="34" t="e">
        <f ca="1">_xlfn.IFS(ALS_Jord_Kalk!$AN$2,IF(ISERROR(ALS_Jord_Kalk!K5),"",IF(ALS_Jord_Kalk!K5=0,"",ALS_Jord_Kalk!K5)),Eurofins_jord_kalk!$AN$3,IF(ISERROR(Eurofins_jord_kalk!K5),"",IF(Eurofins_jord_kalk!K5=0,"",Eurofins_jord_kalk!K5)))</f>
        <v>#N/A</v>
      </c>
      <c r="L4" s="34" t="e">
        <f ca="1">_xlfn.IFS(ALS_Jord_Kalk!$AN$2,IF(ISERROR(ALS_Jord_Kalk!L5),"",IF(ALS_Jord_Kalk!L5=0,"",ALS_Jord_Kalk!L5)),Eurofins_jord_kalk!$AN$3,IF(ISERROR(Eurofins_jord_kalk!L5),"",IF(Eurofins_jord_kalk!L5=0,"",Eurofins_jord_kalk!L5)))</f>
        <v>#N/A</v>
      </c>
      <c r="M4" s="34" t="e">
        <f ca="1">_xlfn.IFS(ALS_Jord_Kalk!$AN$2,IF(ISERROR(ALS_Jord_Kalk!M5),"",IF(ALS_Jord_Kalk!M5=0,"",ALS_Jord_Kalk!M5)),Eurofins_jord_kalk!$AN$3,IF(ISERROR(Eurofins_jord_kalk!M5),"",IF(Eurofins_jord_kalk!M5=0,"",Eurofins_jord_kalk!M5)))</f>
        <v>#N/A</v>
      </c>
      <c r="N4" s="34" t="e">
        <f ca="1">_xlfn.IFS(ALS_Jord_Kalk!$AN$2,IF(ISERROR(ALS_Jord_Kalk!N5),"",IF(ALS_Jord_Kalk!N5=0,"",ALS_Jord_Kalk!N5)),Eurofins_jord_kalk!$AN$3,IF(ISERROR(Eurofins_jord_kalk!N5),"",IF(Eurofins_jord_kalk!N5=0,"",Eurofins_jord_kalk!N5)))</f>
        <v>#N/A</v>
      </c>
      <c r="O4" s="34" t="e">
        <f ca="1">_xlfn.IFS(ALS_Jord_Kalk!$AN$2,IF(ISERROR(ALS_Jord_Kalk!O5),"",IF(ALS_Jord_Kalk!O5=0,"",ALS_Jord_Kalk!O5)),Eurofins_jord_kalk!$AN$3,IF(ISERROR(Eurofins_jord_kalk!O5),"",IF(Eurofins_jord_kalk!O5=0,"",Eurofins_jord_kalk!O5)))</f>
        <v>#N/A</v>
      </c>
      <c r="P4" s="34" t="e">
        <f ca="1">_xlfn.IFS(ALS_Jord_Kalk!$AN$2,IF(ISERROR(ALS_Jord_Kalk!P5),"",IF(ALS_Jord_Kalk!P5=0,"",ALS_Jord_Kalk!P5)),Eurofins_jord_kalk!$AN$3,IF(ISERROR(Eurofins_jord_kalk!P5),"",IF(Eurofins_jord_kalk!P5=0,"",Eurofins_jord_kalk!P5)))</f>
        <v>#N/A</v>
      </c>
      <c r="Q4" s="34" t="e">
        <f ca="1">_xlfn.IFS(ALS_Jord_Kalk!$AN$2,IF(ISERROR(ALS_Jord_Kalk!Q5),"",IF(ALS_Jord_Kalk!Q5=0,"",ALS_Jord_Kalk!Q5)),Eurofins_jord_kalk!$AN$3,IF(ISERROR(Eurofins_jord_kalk!Q5),"",IF(Eurofins_jord_kalk!Q5=0,"",Eurofins_jord_kalk!Q5)))</f>
        <v>#N/A</v>
      </c>
      <c r="R4" s="34" t="e">
        <f ca="1">_xlfn.IFS(ALS_Jord_Kalk!$AN$2,IF(ISERROR(ALS_Jord_Kalk!R5),"",IF(ALS_Jord_Kalk!R5=0,"",ALS_Jord_Kalk!R5)),Eurofins_jord_kalk!$AN$3,IF(ISERROR(Eurofins_jord_kalk!R5),"",IF(Eurofins_jord_kalk!R5=0,"",Eurofins_jord_kalk!R5)))</f>
        <v>#N/A</v>
      </c>
      <c r="S4" s="34" t="e">
        <f ca="1">_xlfn.IFS(ALS_Jord_Kalk!$AN$2,IF(ISERROR(ALS_Jord_Kalk!S5),"",IF(ALS_Jord_Kalk!S5=0,"",ALS_Jord_Kalk!S5)),Eurofins_jord_kalk!$AN$3,IF(ISERROR(Eurofins_jord_kalk!S5),"",IF(Eurofins_jord_kalk!S5=0,"",Eurofins_jord_kalk!S5)))</f>
        <v>#N/A</v>
      </c>
      <c r="T4" s="34" t="e">
        <f ca="1">_xlfn.IFS(ALS_Jord_Kalk!$AN$2,IF(ISERROR(ALS_Jord_Kalk!T5),"",IF(ALS_Jord_Kalk!T5=0,"",ALS_Jord_Kalk!T5)),Eurofins_jord_kalk!$AN$3,IF(ISERROR(Eurofins_jord_kalk!T5),"",IF(Eurofins_jord_kalk!T5=0,"",Eurofins_jord_kalk!T5)))</f>
        <v>#N/A</v>
      </c>
      <c r="U4" s="34" t="e">
        <f ca="1">_xlfn.IFS(ALS_Jord_Kalk!$AN$2,IF(ISERROR(ALS_Jord_Kalk!U5),"",IF(ALS_Jord_Kalk!U5=0,"",ALS_Jord_Kalk!U5)),Eurofins_jord_kalk!$AN$3,IF(ISERROR(Eurofins_jord_kalk!U5),"",IF(Eurofins_jord_kalk!U5=0,"",Eurofins_jord_kalk!U5)))</f>
        <v>#N/A</v>
      </c>
      <c r="V4" s="34" t="e">
        <f ca="1">_xlfn.IFS(ALS_Jord_Kalk!$AN$2,IF(ISERROR(ALS_Jord_Kalk!V5),"",IF(ALS_Jord_Kalk!V5=0,"",ALS_Jord_Kalk!V5)),Eurofins_jord_kalk!$AN$3,IF(ISERROR(Eurofins_jord_kalk!V5),"",IF(Eurofins_jord_kalk!V5=0,"",Eurofins_jord_kalk!V5)))</f>
        <v>#N/A</v>
      </c>
      <c r="W4" s="34" t="e">
        <f ca="1">_xlfn.IFS(ALS_Jord_Kalk!$AN$2,IF(ISERROR(ALS_Jord_Kalk!W5),"",IF(ALS_Jord_Kalk!W5=0,"",ALS_Jord_Kalk!W5)),Eurofins_jord_kalk!$AN$3,IF(ISERROR(Eurofins_jord_kalk!W5),"",IF(Eurofins_jord_kalk!W5=0,"",Eurofins_jord_kalk!W5)))</f>
        <v>#N/A</v>
      </c>
      <c r="X4" s="34" t="e">
        <f ca="1">_xlfn.IFS(ALS_Jord_Kalk!$AN$2,IF(ISERROR(ALS_Jord_Kalk!X5),"",IF(ALS_Jord_Kalk!X5=0,"",ALS_Jord_Kalk!X5)),Eurofins_jord_kalk!$AN$3,IF(ISERROR(Eurofins_jord_kalk!X5),"",IF(Eurofins_jord_kalk!X5=0,"",Eurofins_jord_kalk!X5)))</f>
        <v>#N/A</v>
      </c>
      <c r="Y4" s="34" t="e">
        <f ca="1">_xlfn.IFS(ALS_Jord_Kalk!$AN$2,IF(ISERROR(ALS_Jord_Kalk!Y5),"",IF(ALS_Jord_Kalk!Y5=0,"",ALS_Jord_Kalk!Y5)),Eurofins_jord_kalk!$AN$3,IF(ISERROR(Eurofins_jord_kalk!Y5),"",IF(Eurofins_jord_kalk!Y5=0,"",Eurofins_jord_kalk!Y5)))</f>
        <v>#N/A</v>
      </c>
      <c r="Z4" s="34" t="e">
        <f ca="1">_xlfn.IFS(ALS_Jord_Kalk!$AN$2,IF(ISERROR(ALS_Jord_Kalk!Z5),"",IF(ALS_Jord_Kalk!Z5=0,"",ALS_Jord_Kalk!Z5)),Eurofins_jord_kalk!$AN$3,IF(ISERROR(Eurofins_jord_kalk!Z5),"",IF(Eurofins_jord_kalk!Z5=0,"",Eurofins_jord_kalk!Z5)))</f>
        <v>#N/A</v>
      </c>
      <c r="AA4" s="34" t="e">
        <f ca="1">_xlfn.IFS(ALS_Jord_Kalk!$AN$2,IF(ISERROR(ALS_Jord_Kalk!AA5),"",IF(ALS_Jord_Kalk!AA5=0,"",ALS_Jord_Kalk!AA5)),Eurofins_jord_kalk!$AN$3,IF(ISERROR(Eurofins_jord_kalk!AA5),"",IF(Eurofins_jord_kalk!AA5=0,"",Eurofins_jord_kalk!AA5)))</f>
        <v>#N/A</v>
      </c>
      <c r="AB4" s="34" t="e">
        <f ca="1">_xlfn.IFS(ALS_Jord_Kalk!$AN$2,IF(ISERROR(ALS_Jord_Kalk!AB5),"",IF(ALS_Jord_Kalk!AB5=0,"",ALS_Jord_Kalk!AB5)),Eurofins_jord_kalk!$AN$3,IF(ISERROR(Eurofins_jord_kalk!AB5),"",IF(Eurofins_jord_kalk!AB5=0,"",Eurofins_jord_kalk!AB5)))</f>
        <v>#N/A</v>
      </c>
      <c r="AC4" s="34" t="e">
        <f ca="1">_xlfn.IFS(ALS_Jord_Kalk!$AN$2,IF(ISERROR(ALS_Jord_Kalk!AC5),"",IF(ALS_Jord_Kalk!AC5=0,"",ALS_Jord_Kalk!AC5)),Eurofins_jord_kalk!$AN$3,IF(ISERROR(Eurofins_jord_kalk!AC5),"",IF(Eurofins_jord_kalk!AC5=0,"",Eurofins_jord_kalk!AC5)))</f>
        <v>#N/A</v>
      </c>
      <c r="AD4" s="34" t="e">
        <f ca="1">_xlfn.IFS(ALS_Jord_Kalk!$AN$2,IF(ISERROR(ALS_Jord_Kalk!AD5),"",IF(ALS_Jord_Kalk!AD5=0,"",ALS_Jord_Kalk!AD5)),Eurofins_jord_kalk!$AN$3,IF(ISERROR(Eurofins_jord_kalk!AD5),"",IF(Eurofins_jord_kalk!AD5=0,"",Eurofins_jord_kalk!AD5)))</f>
        <v>#N/A</v>
      </c>
      <c r="AE4" s="34" t="e">
        <f ca="1">_xlfn.IFS(ALS_Jord_Kalk!$AN$2,IF(ISERROR(ALS_Jord_Kalk!AE5),"",IF(ALS_Jord_Kalk!AE5=0,"",ALS_Jord_Kalk!AE5)),Eurofins_jord_kalk!$AN$3,IF(ISERROR(Eurofins_jord_kalk!AE5),"",IF(Eurofins_jord_kalk!AE5=0,"",Eurofins_jord_kalk!AE5)))</f>
        <v>#N/A</v>
      </c>
      <c r="AF4" s="34" t="e">
        <f ca="1">_xlfn.IFS(ALS_Jord_Kalk!$AN$2,IF(ISERROR(ALS_Jord_Kalk!AF5),"",IF(ALS_Jord_Kalk!AF5=0,"",ALS_Jord_Kalk!AF5)),Eurofins_jord_kalk!$AN$3,IF(ISERROR(Eurofins_jord_kalk!AF5),"",IF(Eurofins_jord_kalk!AF5=0,"",Eurofins_jord_kalk!AF5)))</f>
        <v>#N/A</v>
      </c>
      <c r="AG4" s="34" t="e">
        <f ca="1">_xlfn.IFS(ALS_Jord_Kalk!$AN$2,IF(ISERROR(ALS_Jord_Kalk!AG5),"",IF(ALS_Jord_Kalk!AG5=0,"",ALS_Jord_Kalk!AG5)),Eurofins_jord_kalk!$AN$3,IF(ISERROR(Eurofins_jord_kalk!AG5),"",IF(Eurofins_jord_kalk!AG5=0,"",Eurofins_jord_kalk!AG5)))</f>
        <v>#N/A</v>
      </c>
      <c r="AH4" s="40"/>
    </row>
    <row r="5" spans="1:34" x14ac:dyDescent="0.25">
      <c r="A5" s="42"/>
      <c r="B5" s="32" t="e">
        <f ca="1">_xlfn.IFS(ALS_Jord_Kalk!$AN$2,IF(ISERROR(ALS_Jord_Kalk!B6),"",IF(ALS_Jord_Kalk!B6=0,"",ALS_Jord_Kalk!B6)),Eurofins_jord_kalk!$AN$3,IF(ISERROR(Eurofins_jord_kalk!B6),"",IF(Eurofins_jord_kalk!B6=0,"",Eurofins_jord_kalk!B6)))</f>
        <v>#N/A</v>
      </c>
      <c r="C5" s="32" t="e">
        <f ca="1">_xlfn.IFS(ALS_Jord_Kalk!$AN$2,IF(ISERROR(ALS_Jord_Kalk!C6),"",IF(ALS_Jord_Kalk!C6=0,"",ALS_Jord_Kalk!C6)),Eurofins_jord_kalk!$AN$3,IF(ISERROR(Eurofins_jord_kalk!C6),"",IF(Eurofins_jord_kalk!C6=0,"",Eurofins_jord_kalk!C6)))</f>
        <v>#N/A</v>
      </c>
      <c r="D5" s="59" t="e">
        <f ca="1">_xlfn.IFS(ALS_Jord_Kalk!$AN$2,IF(ISERROR(ALS_Jord_Kalk!D6),"",IF(ALS_Jord_Kalk!D6=0,"",ALS_Jord_Kalk!D6)),Eurofins_jord_kalk!$AN$3,IF(ISERROR(Eurofins_jord_kalk!D6),"",IF(Eurofins_jord_kalk!D6=0,"",Eurofins_jord_kalk!D6)))</f>
        <v>#N/A</v>
      </c>
      <c r="E5" s="59" t="e">
        <f ca="1">_xlfn.IFS(ALS_Jord_Kalk!$AN$2,IF(ISERROR(ALS_Jord_Kalk!E6),"",IF(ALS_Jord_Kalk!E6=0,"",ALS_Jord_Kalk!E6)),Eurofins_jord_kalk!$AN$3,IF(ISERROR(Eurofins_jord_kalk!G6),"",IF(Eurofins_jord_kalk!G6=0,"",Eurofins_jord_kalk!G6)))</f>
        <v>#N/A</v>
      </c>
      <c r="F5" s="59" t="e">
        <f ca="1">_xlfn.IFS(ALS_Jord_Kalk!$AN$2,IF(ISERROR(ALS_Jord_Kalk!F6),"",IF(ALS_Jord_Kalk!F6=0,"",ALS_Jord_Kalk!F6)),Eurofins_jord_kalk!$AN$3,IF(ISERROR(Eurofins_jord_kalk!H6),"",IF(Eurofins_jord_kalk!H6=0,"",Eurofins_jord_kalk!H6)))</f>
        <v>#N/A</v>
      </c>
      <c r="G5" s="34" t="e">
        <f ca="1">_xlfn.IFS(ALS_Jord_Kalk!$AN$2,IF(ISERROR(ALS_Jord_Kalk!G6),"",IF(ALS_Jord_Kalk!G6=0,"",ALS_Jord_Kalk!G6)),Eurofins_jord_kalk!$AN$3,IF(ISERROR(Eurofins_jord_kalk!G6),"",IF(Eurofins_jord_kalk!G6=0,"",Eurofins_jord_kalk!G6)))</f>
        <v>#N/A</v>
      </c>
      <c r="H5" s="34" t="e">
        <f ca="1">_xlfn.IFS(ALS_Jord_Kalk!$AN$2,IF(ISERROR(ALS_Jord_Kalk!H6),"",IF(ALS_Jord_Kalk!H6=0,"",ALS_Jord_Kalk!H6)),Eurofins_jord_kalk!$AN$3,IF(ISERROR(Eurofins_jord_kalk!H6),"",IF(Eurofins_jord_kalk!H6=0,"",Eurofins_jord_kalk!H6)))</f>
        <v>#N/A</v>
      </c>
      <c r="I5" s="34" t="e">
        <f ca="1">_xlfn.IFS(ALS_Jord_Kalk!$AN$2,IF(ISERROR(ALS_Jord_Kalk!I6),"",IF(ALS_Jord_Kalk!I6=0,"",ALS_Jord_Kalk!I6)),Eurofins_jord_kalk!$AN$3,IF(ISERROR(Eurofins_jord_kalk!I6),"",IF(Eurofins_jord_kalk!I6=0,"",Eurofins_jord_kalk!I6)))</f>
        <v>#N/A</v>
      </c>
      <c r="J5" s="34" t="e">
        <f ca="1">_xlfn.IFS(ALS_Jord_Kalk!$AN$2,IF(ISERROR(ALS_Jord_Kalk!J6),"",IF(ALS_Jord_Kalk!J6=0,"",ALS_Jord_Kalk!J6)),Eurofins_jord_kalk!$AN$3,IF(ISERROR(Eurofins_jord_kalk!J6),"",IF(Eurofins_jord_kalk!J6=0,"",Eurofins_jord_kalk!J6)))</f>
        <v>#N/A</v>
      </c>
      <c r="K5" s="34" t="e">
        <f ca="1">_xlfn.IFS(ALS_Jord_Kalk!$AN$2,IF(ISERROR(ALS_Jord_Kalk!K6),"",IF(ALS_Jord_Kalk!K6=0,"",ALS_Jord_Kalk!K6)),Eurofins_jord_kalk!$AN$3,IF(ISERROR(Eurofins_jord_kalk!K6),"",IF(Eurofins_jord_kalk!K6=0,"",Eurofins_jord_kalk!K6)))</f>
        <v>#N/A</v>
      </c>
      <c r="L5" s="34" t="e">
        <f ca="1">_xlfn.IFS(ALS_Jord_Kalk!$AN$2,IF(ISERROR(ALS_Jord_Kalk!L6),"",IF(ALS_Jord_Kalk!L6=0,"",ALS_Jord_Kalk!L6)),Eurofins_jord_kalk!$AN$3,IF(ISERROR(Eurofins_jord_kalk!L6),"",IF(Eurofins_jord_kalk!L6=0,"",Eurofins_jord_kalk!L6)))</f>
        <v>#N/A</v>
      </c>
      <c r="M5" s="34" t="e">
        <f ca="1">_xlfn.IFS(ALS_Jord_Kalk!$AN$2,IF(ISERROR(ALS_Jord_Kalk!M6),"",IF(ALS_Jord_Kalk!M6=0,"",ALS_Jord_Kalk!M6)),Eurofins_jord_kalk!$AN$3,IF(ISERROR(Eurofins_jord_kalk!M6),"",IF(Eurofins_jord_kalk!M6=0,"",Eurofins_jord_kalk!M6)))</f>
        <v>#N/A</v>
      </c>
      <c r="N5" s="34" t="e">
        <f ca="1">_xlfn.IFS(ALS_Jord_Kalk!$AN$2,IF(ISERROR(ALS_Jord_Kalk!N6),"",IF(ALS_Jord_Kalk!N6=0,"",ALS_Jord_Kalk!N6)),Eurofins_jord_kalk!$AN$3,IF(ISERROR(Eurofins_jord_kalk!N6),"",IF(Eurofins_jord_kalk!N6=0,"",Eurofins_jord_kalk!N6)))</f>
        <v>#N/A</v>
      </c>
      <c r="O5" s="34" t="e">
        <f ca="1">_xlfn.IFS(ALS_Jord_Kalk!$AN$2,IF(ISERROR(ALS_Jord_Kalk!O6),"",IF(ALS_Jord_Kalk!O6=0,"",ALS_Jord_Kalk!O6)),Eurofins_jord_kalk!$AN$3,IF(ISERROR(Eurofins_jord_kalk!O6),"",IF(Eurofins_jord_kalk!O6=0,"",Eurofins_jord_kalk!O6)))</f>
        <v>#N/A</v>
      </c>
      <c r="P5" s="34" t="e">
        <f ca="1">_xlfn.IFS(ALS_Jord_Kalk!$AN$2,IF(ISERROR(ALS_Jord_Kalk!P6),"",IF(ALS_Jord_Kalk!P6=0,"",ALS_Jord_Kalk!P6)),Eurofins_jord_kalk!$AN$3,IF(ISERROR(Eurofins_jord_kalk!P6),"",IF(Eurofins_jord_kalk!P6=0,"",Eurofins_jord_kalk!P6)))</f>
        <v>#N/A</v>
      </c>
      <c r="Q5" s="34" t="e">
        <f ca="1">_xlfn.IFS(ALS_Jord_Kalk!$AN$2,IF(ISERROR(ALS_Jord_Kalk!Q6),"",IF(ALS_Jord_Kalk!Q6=0,"",ALS_Jord_Kalk!Q6)),Eurofins_jord_kalk!$AN$3,IF(ISERROR(Eurofins_jord_kalk!Q6),"",IF(Eurofins_jord_kalk!Q6=0,"",Eurofins_jord_kalk!Q6)))</f>
        <v>#N/A</v>
      </c>
      <c r="R5" s="34" t="e">
        <f ca="1">_xlfn.IFS(ALS_Jord_Kalk!$AN$2,IF(ISERROR(ALS_Jord_Kalk!R6),"",IF(ALS_Jord_Kalk!R6=0,"",ALS_Jord_Kalk!R6)),Eurofins_jord_kalk!$AN$3,IF(ISERROR(Eurofins_jord_kalk!R6),"",IF(Eurofins_jord_kalk!R6=0,"",Eurofins_jord_kalk!R6)))</f>
        <v>#N/A</v>
      </c>
      <c r="S5" s="34" t="e">
        <f ca="1">_xlfn.IFS(ALS_Jord_Kalk!$AN$2,IF(ISERROR(ALS_Jord_Kalk!S6),"",IF(ALS_Jord_Kalk!S6=0,"",ALS_Jord_Kalk!S6)),Eurofins_jord_kalk!$AN$3,IF(ISERROR(Eurofins_jord_kalk!S6),"",IF(Eurofins_jord_kalk!S6=0,"",Eurofins_jord_kalk!S6)))</f>
        <v>#N/A</v>
      </c>
      <c r="T5" s="34" t="e">
        <f ca="1">_xlfn.IFS(ALS_Jord_Kalk!$AN$2,IF(ISERROR(ALS_Jord_Kalk!T6),"",IF(ALS_Jord_Kalk!T6=0,"",ALS_Jord_Kalk!T6)),Eurofins_jord_kalk!$AN$3,IF(ISERROR(Eurofins_jord_kalk!T6),"",IF(Eurofins_jord_kalk!T6=0,"",Eurofins_jord_kalk!T6)))</f>
        <v>#N/A</v>
      </c>
      <c r="U5" s="34" t="e">
        <f ca="1">_xlfn.IFS(ALS_Jord_Kalk!$AN$2,IF(ISERROR(ALS_Jord_Kalk!U6),"",IF(ALS_Jord_Kalk!U6=0,"",ALS_Jord_Kalk!U6)),Eurofins_jord_kalk!$AN$3,IF(ISERROR(Eurofins_jord_kalk!U6),"",IF(Eurofins_jord_kalk!U6=0,"",Eurofins_jord_kalk!U6)))</f>
        <v>#N/A</v>
      </c>
      <c r="V5" s="34" t="e">
        <f ca="1">_xlfn.IFS(ALS_Jord_Kalk!$AN$2,IF(ISERROR(ALS_Jord_Kalk!V6),"",IF(ALS_Jord_Kalk!V6=0,"",ALS_Jord_Kalk!V6)),Eurofins_jord_kalk!$AN$3,IF(ISERROR(Eurofins_jord_kalk!V6),"",IF(Eurofins_jord_kalk!V6=0,"",Eurofins_jord_kalk!V6)))</f>
        <v>#N/A</v>
      </c>
      <c r="W5" s="34" t="e">
        <f ca="1">_xlfn.IFS(ALS_Jord_Kalk!$AN$2,IF(ISERROR(ALS_Jord_Kalk!W6),"",IF(ALS_Jord_Kalk!W6=0,"",ALS_Jord_Kalk!W6)),Eurofins_jord_kalk!$AN$3,IF(ISERROR(Eurofins_jord_kalk!W6),"",IF(Eurofins_jord_kalk!W6=0,"",Eurofins_jord_kalk!W6)))</f>
        <v>#N/A</v>
      </c>
      <c r="X5" s="34" t="e">
        <f ca="1">_xlfn.IFS(ALS_Jord_Kalk!$AN$2,IF(ISERROR(ALS_Jord_Kalk!X6),"",IF(ALS_Jord_Kalk!X6=0,"",ALS_Jord_Kalk!X6)),Eurofins_jord_kalk!$AN$3,IF(ISERROR(Eurofins_jord_kalk!X6),"",IF(Eurofins_jord_kalk!X6=0,"",Eurofins_jord_kalk!X6)))</f>
        <v>#N/A</v>
      </c>
      <c r="Y5" s="34" t="e">
        <f ca="1">_xlfn.IFS(ALS_Jord_Kalk!$AN$2,IF(ISERROR(ALS_Jord_Kalk!Y6),"",IF(ALS_Jord_Kalk!Y6=0,"",ALS_Jord_Kalk!Y6)),Eurofins_jord_kalk!$AN$3,IF(ISERROR(Eurofins_jord_kalk!Y6),"",IF(Eurofins_jord_kalk!Y6=0,"",Eurofins_jord_kalk!Y6)))</f>
        <v>#N/A</v>
      </c>
      <c r="Z5" s="34" t="e">
        <f ca="1">_xlfn.IFS(ALS_Jord_Kalk!$AN$2,IF(ISERROR(ALS_Jord_Kalk!Z6),"",IF(ALS_Jord_Kalk!Z6=0,"",ALS_Jord_Kalk!Z6)),Eurofins_jord_kalk!$AN$3,IF(ISERROR(Eurofins_jord_kalk!Z6),"",IF(Eurofins_jord_kalk!Z6=0,"",Eurofins_jord_kalk!Z6)))</f>
        <v>#N/A</v>
      </c>
      <c r="AA5" s="34" t="e">
        <f ca="1">_xlfn.IFS(ALS_Jord_Kalk!$AN$2,IF(ISERROR(ALS_Jord_Kalk!AA6),"",IF(ALS_Jord_Kalk!AA6=0,"",ALS_Jord_Kalk!AA6)),Eurofins_jord_kalk!$AN$3,IF(ISERROR(Eurofins_jord_kalk!AA6),"",IF(Eurofins_jord_kalk!AA6=0,"",Eurofins_jord_kalk!AA6)))</f>
        <v>#N/A</v>
      </c>
      <c r="AB5" s="34" t="e">
        <f ca="1">_xlfn.IFS(ALS_Jord_Kalk!$AN$2,IF(ISERROR(ALS_Jord_Kalk!AB6),"",IF(ALS_Jord_Kalk!AB6=0,"",ALS_Jord_Kalk!AB6)),Eurofins_jord_kalk!$AN$3,IF(ISERROR(Eurofins_jord_kalk!AB6),"",IF(Eurofins_jord_kalk!AB6=0,"",Eurofins_jord_kalk!AB6)))</f>
        <v>#N/A</v>
      </c>
      <c r="AC5" s="34" t="e">
        <f ca="1">_xlfn.IFS(ALS_Jord_Kalk!$AN$2,IF(ISERROR(ALS_Jord_Kalk!AC6),"",IF(ALS_Jord_Kalk!AC6=0,"",ALS_Jord_Kalk!AC6)),Eurofins_jord_kalk!$AN$3,IF(ISERROR(Eurofins_jord_kalk!AC6),"",IF(Eurofins_jord_kalk!AC6=0,"",Eurofins_jord_kalk!AC6)))</f>
        <v>#N/A</v>
      </c>
      <c r="AD5" s="34" t="e">
        <f ca="1">_xlfn.IFS(ALS_Jord_Kalk!$AN$2,IF(ISERROR(ALS_Jord_Kalk!AD6),"",IF(ALS_Jord_Kalk!AD6=0,"",ALS_Jord_Kalk!AD6)),Eurofins_jord_kalk!$AN$3,IF(ISERROR(Eurofins_jord_kalk!AD6),"",IF(Eurofins_jord_kalk!AD6=0,"",Eurofins_jord_kalk!AD6)))</f>
        <v>#N/A</v>
      </c>
      <c r="AE5" s="34" t="e">
        <f ca="1">_xlfn.IFS(ALS_Jord_Kalk!$AN$2,IF(ISERROR(ALS_Jord_Kalk!AE6),"",IF(ALS_Jord_Kalk!AE6=0,"",ALS_Jord_Kalk!AE6)),Eurofins_jord_kalk!$AN$3,IF(ISERROR(Eurofins_jord_kalk!AE6),"",IF(Eurofins_jord_kalk!AE6=0,"",Eurofins_jord_kalk!AE6)))</f>
        <v>#N/A</v>
      </c>
      <c r="AF5" s="34" t="e">
        <f ca="1">_xlfn.IFS(ALS_Jord_Kalk!$AN$2,IF(ISERROR(ALS_Jord_Kalk!AF6),"",IF(ALS_Jord_Kalk!AF6=0,"",ALS_Jord_Kalk!AF6)),Eurofins_jord_kalk!$AN$3,IF(ISERROR(Eurofins_jord_kalk!AF6),"",IF(Eurofins_jord_kalk!AF6=0,"",Eurofins_jord_kalk!AF6)))</f>
        <v>#N/A</v>
      </c>
      <c r="AG5" s="34" t="e">
        <f ca="1">_xlfn.IFS(ALS_Jord_Kalk!$AN$2,IF(ISERROR(ALS_Jord_Kalk!AG6),"",IF(ALS_Jord_Kalk!AG6=0,"",ALS_Jord_Kalk!AG6)),Eurofins_jord_kalk!$AN$3,IF(ISERROR(Eurofins_jord_kalk!AG6),"",IF(Eurofins_jord_kalk!AG6=0,"",Eurofins_jord_kalk!AG6)))</f>
        <v>#N/A</v>
      </c>
      <c r="AH5" s="40"/>
    </row>
    <row r="6" spans="1:34" x14ac:dyDescent="0.25">
      <c r="A6" s="42"/>
      <c r="B6" s="32" t="e">
        <f ca="1">_xlfn.IFS(ALS_Jord_Kalk!$AN$2,IF(ISERROR(ALS_Jord_Kalk!B7),"",IF(ALS_Jord_Kalk!B7=0,"",ALS_Jord_Kalk!B7)),Eurofins_jord_kalk!$AN$3,IF(ISERROR(Eurofins_jord_kalk!B7),"",IF(Eurofins_jord_kalk!B7=0,"",Eurofins_jord_kalk!B7)))</f>
        <v>#N/A</v>
      </c>
      <c r="C6" s="32" t="e">
        <f ca="1">_xlfn.IFS(ALS_Jord_Kalk!$AN$2,IF(ISERROR(ALS_Jord_Kalk!C7),"",IF(ALS_Jord_Kalk!C7=0,"",ALS_Jord_Kalk!C7)),Eurofins_jord_kalk!$AN$3,IF(ISERROR(Eurofins_jord_kalk!C7),"",IF(Eurofins_jord_kalk!C7=0,"",Eurofins_jord_kalk!C7)))</f>
        <v>#N/A</v>
      </c>
      <c r="D6" s="59" t="e">
        <f ca="1">_xlfn.IFS(ALS_Jord_Kalk!$AN$2,IF(ISERROR(ALS_Jord_Kalk!D7),"",IF(ALS_Jord_Kalk!D7=0,"",ALS_Jord_Kalk!D7)),Eurofins_jord_kalk!$AN$3,IF(ISERROR(Eurofins_jord_kalk!D7),"",IF(Eurofins_jord_kalk!D7=0,"",Eurofins_jord_kalk!D7)))</f>
        <v>#N/A</v>
      </c>
      <c r="E6" s="59" t="e">
        <f ca="1">_xlfn.IFS(ALS_Jord_Kalk!$AN$2,IF(ISERROR(ALS_Jord_Kalk!E7),"",IF(ALS_Jord_Kalk!E7=0,"",ALS_Jord_Kalk!E7)),Eurofins_jord_kalk!$AN$3,IF(ISERROR(Eurofins_jord_kalk!G7),"",IF(Eurofins_jord_kalk!G7=0,"",Eurofins_jord_kalk!G7)))</f>
        <v>#N/A</v>
      </c>
      <c r="F6" s="59" t="e">
        <f ca="1">_xlfn.IFS(ALS_Jord_Kalk!$AN$2,IF(ISERROR(ALS_Jord_Kalk!F7),"",IF(ALS_Jord_Kalk!F7=0,"",ALS_Jord_Kalk!F7)),Eurofins_jord_kalk!$AN$3,IF(ISERROR(Eurofins_jord_kalk!H7),"",IF(Eurofins_jord_kalk!H7=0,"",Eurofins_jord_kalk!H7)))</f>
        <v>#N/A</v>
      </c>
      <c r="G6" s="34" t="e">
        <f ca="1">_xlfn.IFS(ALS_Jord_Kalk!$AN$2,IF(ISERROR(ALS_Jord_Kalk!G7),"",IF(ALS_Jord_Kalk!G7=0,"",ALS_Jord_Kalk!G7)),Eurofins_jord_kalk!$AN$3,IF(ISERROR(Eurofins_jord_kalk!G7),"",IF(Eurofins_jord_kalk!G7=0,"",Eurofins_jord_kalk!G7)))</f>
        <v>#N/A</v>
      </c>
      <c r="H6" s="34" t="e">
        <f ca="1">_xlfn.IFS(ALS_Jord_Kalk!$AN$2,IF(ISERROR(ALS_Jord_Kalk!H7),"",IF(ALS_Jord_Kalk!H7=0,"",ALS_Jord_Kalk!H7)),Eurofins_jord_kalk!$AN$3,IF(ISERROR(Eurofins_jord_kalk!H7),"",IF(Eurofins_jord_kalk!H7=0,"",Eurofins_jord_kalk!H7)))</f>
        <v>#N/A</v>
      </c>
      <c r="I6" s="34" t="e">
        <f ca="1">_xlfn.IFS(ALS_Jord_Kalk!$AN$2,IF(ISERROR(ALS_Jord_Kalk!I7),"",IF(ALS_Jord_Kalk!I7=0,"",ALS_Jord_Kalk!I7)),Eurofins_jord_kalk!$AN$3,IF(ISERROR(Eurofins_jord_kalk!I7),"",IF(Eurofins_jord_kalk!I7=0,"",Eurofins_jord_kalk!I7)))</f>
        <v>#N/A</v>
      </c>
      <c r="J6" s="34" t="e">
        <f ca="1">_xlfn.IFS(ALS_Jord_Kalk!$AN$2,IF(ISERROR(ALS_Jord_Kalk!J7),"",IF(ALS_Jord_Kalk!J7=0,"",ALS_Jord_Kalk!J7)),Eurofins_jord_kalk!$AN$3,IF(ISERROR(Eurofins_jord_kalk!J7),"",IF(Eurofins_jord_kalk!J7=0,"",Eurofins_jord_kalk!J7)))</f>
        <v>#N/A</v>
      </c>
      <c r="K6" s="34" t="e">
        <f ca="1">_xlfn.IFS(ALS_Jord_Kalk!$AN$2,IF(ISERROR(ALS_Jord_Kalk!K7),"",IF(ALS_Jord_Kalk!K7=0,"",ALS_Jord_Kalk!K7)),Eurofins_jord_kalk!$AN$3,IF(ISERROR(Eurofins_jord_kalk!K7),"",IF(Eurofins_jord_kalk!K7=0,"",Eurofins_jord_kalk!K7)))</f>
        <v>#N/A</v>
      </c>
      <c r="L6" s="34" t="e">
        <f ca="1">_xlfn.IFS(ALS_Jord_Kalk!$AN$2,IF(ISERROR(ALS_Jord_Kalk!L7),"",IF(ALS_Jord_Kalk!L7=0,"",ALS_Jord_Kalk!L7)),Eurofins_jord_kalk!$AN$3,IF(ISERROR(Eurofins_jord_kalk!L7),"",IF(Eurofins_jord_kalk!L7=0,"",Eurofins_jord_kalk!L7)))</f>
        <v>#N/A</v>
      </c>
      <c r="M6" s="34" t="e">
        <f ca="1">_xlfn.IFS(ALS_Jord_Kalk!$AN$2,IF(ISERROR(ALS_Jord_Kalk!M7),"",IF(ALS_Jord_Kalk!M7=0,"",ALS_Jord_Kalk!M7)),Eurofins_jord_kalk!$AN$3,IF(ISERROR(Eurofins_jord_kalk!M7),"",IF(Eurofins_jord_kalk!M7=0,"",Eurofins_jord_kalk!M7)))</f>
        <v>#N/A</v>
      </c>
      <c r="N6" s="34" t="e">
        <f ca="1">_xlfn.IFS(ALS_Jord_Kalk!$AN$2,IF(ISERROR(ALS_Jord_Kalk!N7),"",IF(ALS_Jord_Kalk!N7=0,"",ALS_Jord_Kalk!N7)),Eurofins_jord_kalk!$AN$3,IF(ISERROR(Eurofins_jord_kalk!N7),"",IF(Eurofins_jord_kalk!N7=0,"",Eurofins_jord_kalk!N7)))</f>
        <v>#N/A</v>
      </c>
      <c r="O6" s="34" t="e">
        <f ca="1">_xlfn.IFS(ALS_Jord_Kalk!$AN$2,IF(ISERROR(ALS_Jord_Kalk!O7),"",IF(ALS_Jord_Kalk!O7=0,"",ALS_Jord_Kalk!O7)),Eurofins_jord_kalk!$AN$3,IF(ISERROR(Eurofins_jord_kalk!O7),"",IF(Eurofins_jord_kalk!O7=0,"",Eurofins_jord_kalk!O7)))</f>
        <v>#N/A</v>
      </c>
      <c r="P6" s="34" t="e">
        <f ca="1">_xlfn.IFS(ALS_Jord_Kalk!$AN$2,IF(ISERROR(ALS_Jord_Kalk!P7),"",IF(ALS_Jord_Kalk!P7=0,"",ALS_Jord_Kalk!P7)),Eurofins_jord_kalk!$AN$3,IF(ISERROR(Eurofins_jord_kalk!P7),"",IF(Eurofins_jord_kalk!P7=0,"",Eurofins_jord_kalk!P7)))</f>
        <v>#N/A</v>
      </c>
      <c r="Q6" s="34" t="e">
        <f ca="1">_xlfn.IFS(ALS_Jord_Kalk!$AN$2,IF(ISERROR(ALS_Jord_Kalk!Q7),"",IF(ALS_Jord_Kalk!Q7=0,"",ALS_Jord_Kalk!Q7)),Eurofins_jord_kalk!$AN$3,IF(ISERROR(Eurofins_jord_kalk!Q7),"",IF(Eurofins_jord_kalk!Q7=0,"",Eurofins_jord_kalk!Q7)))</f>
        <v>#N/A</v>
      </c>
      <c r="R6" s="34" t="e">
        <f ca="1">_xlfn.IFS(ALS_Jord_Kalk!$AN$2,IF(ISERROR(ALS_Jord_Kalk!R7),"",IF(ALS_Jord_Kalk!R7=0,"",ALS_Jord_Kalk!R7)),Eurofins_jord_kalk!$AN$3,IF(ISERROR(Eurofins_jord_kalk!R7),"",IF(Eurofins_jord_kalk!R7=0,"",Eurofins_jord_kalk!R7)))</f>
        <v>#N/A</v>
      </c>
      <c r="S6" s="34" t="e">
        <f ca="1">_xlfn.IFS(ALS_Jord_Kalk!$AN$2,IF(ISERROR(ALS_Jord_Kalk!S7),"",IF(ALS_Jord_Kalk!S7=0,"",ALS_Jord_Kalk!S7)),Eurofins_jord_kalk!$AN$3,IF(ISERROR(Eurofins_jord_kalk!S7),"",IF(Eurofins_jord_kalk!S7=0,"",Eurofins_jord_kalk!S7)))</f>
        <v>#N/A</v>
      </c>
      <c r="T6" s="34" t="e">
        <f ca="1">_xlfn.IFS(ALS_Jord_Kalk!$AN$2,IF(ISERROR(ALS_Jord_Kalk!T7),"",IF(ALS_Jord_Kalk!T7=0,"",ALS_Jord_Kalk!T7)),Eurofins_jord_kalk!$AN$3,IF(ISERROR(Eurofins_jord_kalk!T7),"",IF(Eurofins_jord_kalk!T7=0,"",Eurofins_jord_kalk!T7)))</f>
        <v>#N/A</v>
      </c>
      <c r="U6" s="34" t="e">
        <f ca="1">_xlfn.IFS(ALS_Jord_Kalk!$AN$2,IF(ISERROR(ALS_Jord_Kalk!U7),"",IF(ALS_Jord_Kalk!U7=0,"",ALS_Jord_Kalk!U7)),Eurofins_jord_kalk!$AN$3,IF(ISERROR(Eurofins_jord_kalk!U7),"",IF(Eurofins_jord_kalk!U7=0,"",Eurofins_jord_kalk!U7)))</f>
        <v>#N/A</v>
      </c>
      <c r="V6" s="34" t="e">
        <f ca="1">_xlfn.IFS(ALS_Jord_Kalk!$AN$2,IF(ISERROR(ALS_Jord_Kalk!V7),"",IF(ALS_Jord_Kalk!V7=0,"",ALS_Jord_Kalk!V7)),Eurofins_jord_kalk!$AN$3,IF(ISERROR(Eurofins_jord_kalk!V7),"",IF(Eurofins_jord_kalk!V7=0,"",Eurofins_jord_kalk!V7)))</f>
        <v>#N/A</v>
      </c>
      <c r="W6" s="34" t="e">
        <f ca="1">_xlfn.IFS(ALS_Jord_Kalk!$AN$2,IF(ISERROR(ALS_Jord_Kalk!W7),"",IF(ALS_Jord_Kalk!W7=0,"",ALS_Jord_Kalk!W7)),Eurofins_jord_kalk!$AN$3,IF(ISERROR(Eurofins_jord_kalk!W7),"",IF(Eurofins_jord_kalk!W7=0,"",Eurofins_jord_kalk!W7)))</f>
        <v>#N/A</v>
      </c>
      <c r="X6" s="34" t="e">
        <f ca="1">_xlfn.IFS(ALS_Jord_Kalk!$AN$2,IF(ISERROR(ALS_Jord_Kalk!X7),"",IF(ALS_Jord_Kalk!X7=0,"",ALS_Jord_Kalk!X7)),Eurofins_jord_kalk!$AN$3,IF(ISERROR(Eurofins_jord_kalk!X7),"",IF(Eurofins_jord_kalk!X7=0,"",Eurofins_jord_kalk!X7)))</f>
        <v>#N/A</v>
      </c>
      <c r="Y6" s="34" t="e">
        <f ca="1">_xlfn.IFS(ALS_Jord_Kalk!$AN$2,IF(ISERROR(ALS_Jord_Kalk!Y7),"",IF(ALS_Jord_Kalk!Y7=0,"",ALS_Jord_Kalk!Y7)),Eurofins_jord_kalk!$AN$3,IF(ISERROR(Eurofins_jord_kalk!Y7),"",IF(Eurofins_jord_kalk!Y7=0,"",Eurofins_jord_kalk!Y7)))</f>
        <v>#N/A</v>
      </c>
      <c r="Z6" s="34" t="e">
        <f ca="1">_xlfn.IFS(ALS_Jord_Kalk!$AN$2,IF(ISERROR(ALS_Jord_Kalk!Z7),"",IF(ALS_Jord_Kalk!Z7=0,"",ALS_Jord_Kalk!Z7)),Eurofins_jord_kalk!$AN$3,IF(ISERROR(Eurofins_jord_kalk!Z7),"",IF(Eurofins_jord_kalk!Z7=0,"",Eurofins_jord_kalk!Z7)))</f>
        <v>#N/A</v>
      </c>
      <c r="AA6" s="34" t="e">
        <f ca="1">_xlfn.IFS(ALS_Jord_Kalk!$AN$2,IF(ISERROR(ALS_Jord_Kalk!AA7),"",IF(ALS_Jord_Kalk!AA7=0,"",ALS_Jord_Kalk!AA7)),Eurofins_jord_kalk!$AN$3,IF(ISERROR(Eurofins_jord_kalk!AA7),"",IF(Eurofins_jord_kalk!AA7=0,"",Eurofins_jord_kalk!AA7)))</f>
        <v>#N/A</v>
      </c>
      <c r="AB6" s="34" t="e">
        <f ca="1">_xlfn.IFS(ALS_Jord_Kalk!$AN$2,IF(ISERROR(ALS_Jord_Kalk!AB7),"",IF(ALS_Jord_Kalk!AB7=0,"",ALS_Jord_Kalk!AB7)),Eurofins_jord_kalk!$AN$3,IF(ISERROR(Eurofins_jord_kalk!AB7),"",IF(Eurofins_jord_kalk!AB7=0,"",Eurofins_jord_kalk!AB7)))</f>
        <v>#N/A</v>
      </c>
      <c r="AC6" s="34" t="e">
        <f ca="1">_xlfn.IFS(ALS_Jord_Kalk!$AN$2,IF(ISERROR(ALS_Jord_Kalk!AC7),"",IF(ALS_Jord_Kalk!AC7=0,"",ALS_Jord_Kalk!AC7)),Eurofins_jord_kalk!$AN$3,IF(ISERROR(Eurofins_jord_kalk!AC7),"",IF(Eurofins_jord_kalk!AC7=0,"",Eurofins_jord_kalk!AC7)))</f>
        <v>#N/A</v>
      </c>
      <c r="AD6" s="34" t="e">
        <f ca="1">_xlfn.IFS(ALS_Jord_Kalk!$AN$2,IF(ISERROR(ALS_Jord_Kalk!AD7),"",IF(ALS_Jord_Kalk!AD7=0,"",ALS_Jord_Kalk!AD7)),Eurofins_jord_kalk!$AN$3,IF(ISERROR(Eurofins_jord_kalk!AD7),"",IF(Eurofins_jord_kalk!AD7=0,"",Eurofins_jord_kalk!AD7)))</f>
        <v>#N/A</v>
      </c>
      <c r="AE6" s="34" t="e">
        <f ca="1">_xlfn.IFS(ALS_Jord_Kalk!$AN$2,IF(ISERROR(ALS_Jord_Kalk!AE7),"",IF(ALS_Jord_Kalk!AE7=0,"",ALS_Jord_Kalk!AE7)),Eurofins_jord_kalk!$AN$3,IF(ISERROR(Eurofins_jord_kalk!AE7),"",IF(Eurofins_jord_kalk!AE7=0,"",Eurofins_jord_kalk!AE7)))</f>
        <v>#N/A</v>
      </c>
      <c r="AF6" s="34" t="e">
        <f ca="1">_xlfn.IFS(ALS_Jord_Kalk!$AN$2,IF(ISERROR(ALS_Jord_Kalk!AF7),"",IF(ALS_Jord_Kalk!AF7=0,"",ALS_Jord_Kalk!AF7)),Eurofins_jord_kalk!$AN$3,IF(ISERROR(Eurofins_jord_kalk!AF7),"",IF(Eurofins_jord_kalk!AF7=0,"",Eurofins_jord_kalk!AF7)))</f>
        <v>#N/A</v>
      </c>
      <c r="AG6" s="34" t="e">
        <f ca="1">_xlfn.IFS(ALS_Jord_Kalk!$AN$2,IF(ISERROR(ALS_Jord_Kalk!AG7),"",IF(ALS_Jord_Kalk!AG7=0,"",ALS_Jord_Kalk!AG7)),Eurofins_jord_kalk!$AN$3,IF(ISERROR(Eurofins_jord_kalk!AG7),"",IF(Eurofins_jord_kalk!AG7=0,"",Eurofins_jord_kalk!AG7)))</f>
        <v>#N/A</v>
      </c>
      <c r="AH6" s="40"/>
    </row>
    <row r="7" spans="1:34" x14ac:dyDescent="0.25">
      <c r="A7" s="42"/>
      <c r="B7" s="32" t="e">
        <f ca="1">_xlfn.IFS(ALS_Jord_Kalk!$AN$2,IF(ISERROR(ALS_Jord_Kalk!B8),"",IF(ALS_Jord_Kalk!B8=0,"",ALS_Jord_Kalk!B8)),Eurofins_jord_kalk!$AN$3,IF(ISERROR(Eurofins_jord_kalk!B8),"",IF(Eurofins_jord_kalk!B8=0,"",Eurofins_jord_kalk!B8)))</f>
        <v>#N/A</v>
      </c>
      <c r="C7" s="32" t="e">
        <f ca="1">_xlfn.IFS(ALS_Jord_Kalk!$AN$2,IF(ISERROR(ALS_Jord_Kalk!C8),"",IF(ALS_Jord_Kalk!C8=0,"",ALS_Jord_Kalk!C8)),Eurofins_jord_kalk!$AN$3,IF(ISERROR(Eurofins_jord_kalk!C8),"",IF(Eurofins_jord_kalk!C8=0,"",Eurofins_jord_kalk!C8)))</f>
        <v>#N/A</v>
      </c>
      <c r="D7" s="59" t="e">
        <f ca="1">_xlfn.IFS(ALS_Jord_Kalk!$AN$2,IF(ISERROR(ALS_Jord_Kalk!D8),"",IF(ALS_Jord_Kalk!D8=0,"",ALS_Jord_Kalk!D8)),Eurofins_jord_kalk!$AN$3,IF(ISERROR(Eurofins_jord_kalk!D8),"",IF(Eurofins_jord_kalk!D8=0,"",Eurofins_jord_kalk!D8)))</f>
        <v>#N/A</v>
      </c>
      <c r="E7" s="59" t="e">
        <f ca="1">_xlfn.IFS(ALS_Jord_Kalk!$AN$2,IF(ISERROR(ALS_Jord_Kalk!E8),"",IF(ALS_Jord_Kalk!E8=0,"",ALS_Jord_Kalk!E8)),Eurofins_jord_kalk!$AN$3,IF(ISERROR(Eurofins_jord_kalk!G8),"",IF(Eurofins_jord_kalk!G8=0,"",Eurofins_jord_kalk!G8)))</f>
        <v>#N/A</v>
      </c>
      <c r="F7" s="59" t="e">
        <f ca="1">_xlfn.IFS(ALS_Jord_Kalk!$AN$2,IF(ISERROR(ALS_Jord_Kalk!F8),"",IF(ALS_Jord_Kalk!F8=0,"",ALS_Jord_Kalk!F8)),Eurofins_jord_kalk!$AN$3,IF(ISERROR(Eurofins_jord_kalk!H8),"",IF(Eurofins_jord_kalk!H8=0,"",Eurofins_jord_kalk!H8)))</f>
        <v>#N/A</v>
      </c>
      <c r="G7" s="34" t="e">
        <f ca="1">_xlfn.IFS(ALS_Jord_Kalk!$AN$2,IF(ISERROR(ALS_Jord_Kalk!G8),"",IF(ALS_Jord_Kalk!G8=0,"",ALS_Jord_Kalk!G8)),Eurofins_jord_kalk!$AN$3,IF(ISERROR(Eurofins_jord_kalk!G8),"",IF(Eurofins_jord_kalk!G8=0,"",Eurofins_jord_kalk!G8)))</f>
        <v>#N/A</v>
      </c>
      <c r="H7" s="34" t="e">
        <f ca="1">_xlfn.IFS(ALS_Jord_Kalk!$AN$2,IF(ISERROR(ALS_Jord_Kalk!H8),"",IF(ALS_Jord_Kalk!H8=0,"",ALS_Jord_Kalk!H8)),Eurofins_jord_kalk!$AN$3,IF(ISERROR(Eurofins_jord_kalk!H8),"",IF(Eurofins_jord_kalk!H8=0,"",Eurofins_jord_kalk!H8)))</f>
        <v>#N/A</v>
      </c>
      <c r="I7" s="34" t="e">
        <f ca="1">_xlfn.IFS(ALS_Jord_Kalk!$AN$2,IF(ISERROR(ALS_Jord_Kalk!I8),"",IF(ALS_Jord_Kalk!I8=0,"",ALS_Jord_Kalk!I8)),Eurofins_jord_kalk!$AN$3,IF(ISERROR(Eurofins_jord_kalk!I8),"",IF(Eurofins_jord_kalk!I8=0,"",Eurofins_jord_kalk!I8)))</f>
        <v>#N/A</v>
      </c>
      <c r="J7" s="34" t="e">
        <f ca="1">_xlfn.IFS(ALS_Jord_Kalk!$AN$2,IF(ISERROR(ALS_Jord_Kalk!J8),"",IF(ALS_Jord_Kalk!J8=0,"",ALS_Jord_Kalk!J8)),Eurofins_jord_kalk!$AN$3,IF(ISERROR(Eurofins_jord_kalk!J8),"",IF(Eurofins_jord_kalk!J8=0,"",Eurofins_jord_kalk!J8)))</f>
        <v>#N/A</v>
      </c>
      <c r="K7" s="34" t="e">
        <f ca="1">_xlfn.IFS(ALS_Jord_Kalk!$AN$2,IF(ISERROR(ALS_Jord_Kalk!K8),"",IF(ALS_Jord_Kalk!K8=0,"",ALS_Jord_Kalk!K8)),Eurofins_jord_kalk!$AN$3,IF(ISERROR(Eurofins_jord_kalk!K8),"",IF(Eurofins_jord_kalk!K8=0,"",Eurofins_jord_kalk!K8)))</f>
        <v>#N/A</v>
      </c>
      <c r="L7" s="34" t="e">
        <f ca="1">_xlfn.IFS(ALS_Jord_Kalk!$AN$2,IF(ISERROR(ALS_Jord_Kalk!L8),"",IF(ALS_Jord_Kalk!L8=0,"",ALS_Jord_Kalk!L8)),Eurofins_jord_kalk!$AN$3,IF(ISERROR(Eurofins_jord_kalk!L8),"",IF(Eurofins_jord_kalk!L8=0,"",Eurofins_jord_kalk!L8)))</f>
        <v>#N/A</v>
      </c>
      <c r="M7" s="34" t="e">
        <f ca="1">_xlfn.IFS(ALS_Jord_Kalk!$AN$2,IF(ISERROR(ALS_Jord_Kalk!M8),"",IF(ALS_Jord_Kalk!M8=0,"",ALS_Jord_Kalk!M8)),Eurofins_jord_kalk!$AN$3,IF(ISERROR(Eurofins_jord_kalk!M8),"",IF(Eurofins_jord_kalk!M8=0,"",Eurofins_jord_kalk!M8)))</f>
        <v>#N/A</v>
      </c>
      <c r="N7" s="34" t="e">
        <f ca="1">_xlfn.IFS(ALS_Jord_Kalk!$AN$2,IF(ISERROR(ALS_Jord_Kalk!N8),"",IF(ALS_Jord_Kalk!N8=0,"",ALS_Jord_Kalk!N8)),Eurofins_jord_kalk!$AN$3,IF(ISERROR(Eurofins_jord_kalk!N8),"",IF(Eurofins_jord_kalk!N8=0,"",Eurofins_jord_kalk!N8)))</f>
        <v>#N/A</v>
      </c>
      <c r="O7" s="34" t="e">
        <f ca="1">_xlfn.IFS(ALS_Jord_Kalk!$AN$2,IF(ISERROR(ALS_Jord_Kalk!O8),"",IF(ALS_Jord_Kalk!O8=0,"",ALS_Jord_Kalk!O8)),Eurofins_jord_kalk!$AN$3,IF(ISERROR(Eurofins_jord_kalk!O8),"",IF(Eurofins_jord_kalk!O8=0,"",Eurofins_jord_kalk!O8)))</f>
        <v>#N/A</v>
      </c>
      <c r="P7" s="34" t="e">
        <f ca="1">_xlfn.IFS(ALS_Jord_Kalk!$AN$2,IF(ISERROR(ALS_Jord_Kalk!P8),"",IF(ALS_Jord_Kalk!P8=0,"",ALS_Jord_Kalk!P8)),Eurofins_jord_kalk!$AN$3,IF(ISERROR(Eurofins_jord_kalk!P8),"",IF(Eurofins_jord_kalk!P8=0,"",Eurofins_jord_kalk!P8)))</f>
        <v>#N/A</v>
      </c>
      <c r="Q7" s="34" t="e">
        <f ca="1">_xlfn.IFS(ALS_Jord_Kalk!$AN$2,IF(ISERROR(ALS_Jord_Kalk!Q8),"",IF(ALS_Jord_Kalk!Q8=0,"",ALS_Jord_Kalk!Q8)),Eurofins_jord_kalk!$AN$3,IF(ISERROR(Eurofins_jord_kalk!Q8),"",IF(Eurofins_jord_kalk!Q8=0,"",Eurofins_jord_kalk!Q8)))</f>
        <v>#N/A</v>
      </c>
      <c r="R7" s="34" t="e">
        <f ca="1">_xlfn.IFS(ALS_Jord_Kalk!$AN$2,IF(ISERROR(ALS_Jord_Kalk!R8),"",IF(ALS_Jord_Kalk!R8=0,"",ALS_Jord_Kalk!R8)),Eurofins_jord_kalk!$AN$3,IF(ISERROR(Eurofins_jord_kalk!R8),"",IF(Eurofins_jord_kalk!R8=0,"",Eurofins_jord_kalk!R8)))</f>
        <v>#N/A</v>
      </c>
      <c r="S7" s="34" t="e">
        <f ca="1">_xlfn.IFS(ALS_Jord_Kalk!$AN$2,IF(ISERROR(ALS_Jord_Kalk!S8),"",IF(ALS_Jord_Kalk!S8=0,"",ALS_Jord_Kalk!S8)),Eurofins_jord_kalk!$AN$3,IF(ISERROR(Eurofins_jord_kalk!S8),"",IF(Eurofins_jord_kalk!S8=0,"",Eurofins_jord_kalk!S8)))</f>
        <v>#N/A</v>
      </c>
      <c r="T7" s="34" t="e">
        <f ca="1">_xlfn.IFS(ALS_Jord_Kalk!$AN$2,IF(ISERROR(ALS_Jord_Kalk!T8),"",IF(ALS_Jord_Kalk!T8=0,"",ALS_Jord_Kalk!T8)),Eurofins_jord_kalk!$AN$3,IF(ISERROR(Eurofins_jord_kalk!T8),"",IF(Eurofins_jord_kalk!T8=0,"",Eurofins_jord_kalk!T8)))</f>
        <v>#N/A</v>
      </c>
      <c r="U7" s="34" t="e">
        <f ca="1">_xlfn.IFS(ALS_Jord_Kalk!$AN$2,IF(ISERROR(ALS_Jord_Kalk!U8),"",IF(ALS_Jord_Kalk!U8=0,"",ALS_Jord_Kalk!U8)),Eurofins_jord_kalk!$AN$3,IF(ISERROR(Eurofins_jord_kalk!U8),"",IF(Eurofins_jord_kalk!U8=0,"",Eurofins_jord_kalk!U8)))</f>
        <v>#N/A</v>
      </c>
      <c r="V7" s="34" t="e">
        <f ca="1">_xlfn.IFS(ALS_Jord_Kalk!$AN$2,IF(ISERROR(ALS_Jord_Kalk!V8),"",IF(ALS_Jord_Kalk!V8=0,"",ALS_Jord_Kalk!V8)),Eurofins_jord_kalk!$AN$3,IF(ISERROR(Eurofins_jord_kalk!V8),"",IF(Eurofins_jord_kalk!V8=0,"",Eurofins_jord_kalk!V8)))</f>
        <v>#N/A</v>
      </c>
      <c r="W7" s="34" t="e">
        <f ca="1">_xlfn.IFS(ALS_Jord_Kalk!$AN$2,IF(ISERROR(ALS_Jord_Kalk!W8),"",IF(ALS_Jord_Kalk!W8=0,"",ALS_Jord_Kalk!W8)),Eurofins_jord_kalk!$AN$3,IF(ISERROR(Eurofins_jord_kalk!W8),"",IF(Eurofins_jord_kalk!W8=0,"",Eurofins_jord_kalk!W8)))</f>
        <v>#N/A</v>
      </c>
      <c r="X7" s="34" t="e">
        <f ca="1">_xlfn.IFS(ALS_Jord_Kalk!$AN$2,IF(ISERROR(ALS_Jord_Kalk!X8),"",IF(ALS_Jord_Kalk!X8=0,"",ALS_Jord_Kalk!X8)),Eurofins_jord_kalk!$AN$3,IF(ISERROR(Eurofins_jord_kalk!X8),"",IF(Eurofins_jord_kalk!X8=0,"",Eurofins_jord_kalk!X8)))</f>
        <v>#N/A</v>
      </c>
      <c r="Y7" s="34" t="e">
        <f ca="1">_xlfn.IFS(ALS_Jord_Kalk!$AN$2,IF(ISERROR(ALS_Jord_Kalk!Y8),"",IF(ALS_Jord_Kalk!Y8=0,"",ALS_Jord_Kalk!Y8)),Eurofins_jord_kalk!$AN$3,IF(ISERROR(Eurofins_jord_kalk!Y8),"",IF(Eurofins_jord_kalk!Y8=0,"",Eurofins_jord_kalk!Y8)))</f>
        <v>#N/A</v>
      </c>
      <c r="Z7" s="34" t="e">
        <f ca="1">_xlfn.IFS(ALS_Jord_Kalk!$AN$2,IF(ISERROR(ALS_Jord_Kalk!Z8),"",IF(ALS_Jord_Kalk!Z8=0,"",ALS_Jord_Kalk!Z8)),Eurofins_jord_kalk!$AN$3,IF(ISERROR(Eurofins_jord_kalk!Z8),"",IF(Eurofins_jord_kalk!Z8=0,"",Eurofins_jord_kalk!Z8)))</f>
        <v>#N/A</v>
      </c>
      <c r="AA7" s="34" t="e">
        <f ca="1">_xlfn.IFS(ALS_Jord_Kalk!$AN$2,IF(ISERROR(ALS_Jord_Kalk!AA8),"",IF(ALS_Jord_Kalk!AA8=0,"",ALS_Jord_Kalk!AA8)),Eurofins_jord_kalk!$AN$3,IF(ISERROR(Eurofins_jord_kalk!AA8),"",IF(Eurofins_jord_kalk!AA8=0,"",Eurofins_jord_kalk!AA8)))</f>
        <v>#N/A</v>
      </c>
      <c r="AB7" s="34" t="e">
        <f ca="1">_xlfn.IFS(ALS_Jord_Kalk!$AN$2,IF(ISERROR(ALS_Jord_Kalk!AB8),"",IF(ALS_Jord_Kalk!AB8=0,"",ALS_Jord_Kalk!AB8)),Eurofins_jord_kalk!$AN$3,IF(ISERROR(Eurofins_jord_kalk!AB8),"",IF(Eurofins_jord_kalk!AB8=0,"",Eurofins_jord_kalk!AB8)))</f>
        <v>#N/A</v>
      </c>
      <c r="AC7" s="34" t="e">
        <f ca="1">_xlfn.IFS(ALS_Jord_Kalk!$AN$2,IF(ISERROR(ALS_Jord_Kalk!AC8),"",IF(ALS_Jord_Kalk!AC8=0,"",ALS_Jord_Kalk!AC8)),Eurofins_jord_kalk!$AN$3,IF(ISERROR(Eurofins_jord_kalk!AC8),"",IF(Eurofins_jord_kalk!AC8=0,"",Eurofins_jord_kalk!AC8)))</f>
        <v>#N/A</v>
      </c>
      <c r="AD7" s="34" t="e">
        <f ca="1">_xlfn.IFS(ALS_Jord_Kalk!$AN$2,IF(ISERROR(ALS_Jord_Kalk!AD8),"",IF(ALS_Jord_Kalk!AD8=0,"",ALS_Jord_Kalk!AD8)),Eurofins_jord_kalk!$AN$3,IF(ISERROR(Eurofins_jord_kalk!AD8),"",IF(Eurofins_jord_kalk!AD8=0,"",Eurofins_jord_kalk!AD8)))</f>
        <v>#N/A</v>
      </c>
      <c r="AE7" s="34" t="e">
        <f ca="1">_xlfn.IFS(ALS_Jord_Kalk!$AN$2,IF(ISERROR(ALS_Jord_Kalk!AE8),"",IF(ALS_Jord_Kalk!AE8=0,"",ALS_Jord_Kalk!AE8)),Eurofins_jord_kalk!$AN$3,IF(ISERROR(Eurofins_jord_kalk!AE8),"",IF(Eurofins_jord_kalk!AE8=0,"",Eurofins_jord_kalk!AE8)))</f>
        <v>#N/A</v>
      </c>
      <c r="AF7" s="34" t="e">
        <f ca="1">_xlfn.IFS(ALS_Jord_Kalk!$AN$2,IF(ISERROR(ALS_Jord_Kalk!AF8),"",IF(ALS_Jord_Kalk!AF8=0,"",ALS_Jord_Kalk!AF8)),Eurofins_jord_kalk!$AN$3,IF(ISERROR(Eurofins_jord_kalk!AF8),"",IF(Eurofins_jord_kalk!AF8=0,"",Eurofins_jord_kalk!AF8)))</f>
        <v>#N/A</v>
      </c>
      <c r="AG7" s="34" t="e">
        <f ca="1">_xlfn.IFS(ALS_Jord_Kalk!$AN$2,IF(ISERROR(ALS_Jord_Kalk!AG8),"",IF(ALS_Jord_Kalk!AG8=0,"",ALS_Jord_Kalk!AG8)),Eurofins_jord_kalk!$AN$3,IF(ISERROR(Eurofins_jord_kalk!AG8),"",IF(Eurofins_jord_kalk!AG8=0,"",Eurofins_jord_kalk!AG8)))</f>
        <v>#N/A</v>
      </c>
      <c r="AH7" s="40"/>
    </row>
    <row r="8" spans="1:34" x14ac:dyDescent="0.25">
      <c r="A8" s="42"/>
      <c r="B8" s="32" t="e">
        <f ca="1">_xlfn.IFS(ALS_Jord_Kalk!$AN$2,IF(ISERROR(ALS_Jord_Kalk!B9),"",IF(ALS_Jord_Kalk!B9=0,"",ALS_Jord_Kalk!B9)),Eurofins_jord_kalk!$AN$3,IF(ISERROR(Eurofins_jord_kalk!B9),"",IF(Eurofins_jord_kalk!B9=0,"",Eurofins_jord_kalk!B9)))</f>
        <v>#N/A</v>
      </c>
      <c r="C8" s="32" t="e">
        <f ca="1">_xlfn.IFS(ALS_Jord_Kalk!$AN$2,IF(ISERROR(ALS_Jord_Kalk!C9),"",IF(ALS_Jord_Kalk!C9=0,"",ALS_Jord_Kalk!C9)),Eurofins_jord_kalk!$AN$3,IF(ISERROR(Eurofins_jord_kalk!C9),"",IF(Eurofins_jord_kalk!C9=0,"",Eurofins_jord_kalk!C9)))</f>
        <v>#N/A</v>
      </c>
      <c r="D8" s="59" t="e">
        <f ca="1">_xlfn.IFS(ALS_Jord_Kalk!$AN$2,IF(ISERROR(ALS_Jord_Kalk!D9),"",IF(ALS_Jord_Kalk!D9=0,"",ALS_Jord_Kalk!D9)),Eurofins_jord_kalk!$AN$3,IF(ISERROR(Eurofins_jord_kalk!D9),"",IF(Eurofins_jord_kalk!D9=0,"",Eurofins_jord_kalk!D9)))</f>
        <v>#N/A</v>
      </c>
      <c r="E8" s="59" t="e">
        <f ca="1">_xlfn.IFS(ALS_Jord_Kalk!$AN$2,IF(ISERROR(ALS_Jord_Kalk!E9),"",IF(ALS_Jord_Kalk!E9=0,"",ALS_Jord_Kalk!E9)),Eurofins_jord_kalk!$AN$3,IF(ISERROR(Eurofins_jord_kalk!G9),"",IF(Eurofins_jord_kalk!G9=0,"",Eurofins_jord_kalk!G9)))</f>
        <v>#N/A</v>
      </c>
      <c r="F8" s="59" t="e">
        <f ca="1">_xlfn.IFS(ALS_Jord_Kalk!$AN$2,IF(ISERROR(ALS_Jord_Kalk!F9),"",IF(ALS_Jord_Kalk!F9=0,"",ALS_Jord_Kalk!F9)),Eurofins_jord_kalk!$AN$3,IF(ISERROR(Eurofins_jord_kalk!H9),"",IF(Eurofins_jord_kalk!H9=0,"",Eurofins_jord_kalk!H9)))</f>
        <v>#N/A</v>
      </c>
      <c r="G8" s="34" t="e">
        <f ca="1">_xlfn.IFS(ALS_Jord_Kalk!$AN$2,IF(ISERROR(ALS_Jord_Kalk!G9),"",IF(ALS_Jord_Kalk!G9=0,"",ALS_Jord_Kalk!G9)),Eurofins_jord_kalk!$AN$3,IF(ISERROR(Eurofins_jord_kalk!G9),"",IF(Eurofins_jord_kalk!G9=0,"",Eurofins_jord_kalk!G9)))</f>
        <v>#N/A</v>
      </c>
      <c r="H8" s="34" t="e">
        <f ca="1">_xlfn.IFS(ALS_Jord_Kalk!$AN$2,IF(ISERROR(ALS_Jord_Kalk!H9),"",IF(ALS_Jord_Kalk!H9=0,"",ALS_Jord_Kalk!H9)),Eurofins_jord_kalk!$AN$3,IF(ISERROR(Eurofins_jord_kalk!H9),"",IF(Eurofins_jord_kalk!H9=0,"",Eurofins_jord_kalk!H9)))</f>
        <v>#N/A</v>
      </c>
      <c r="I8" s="34" t="e">
        <f ca="1">_xlfn.IFS(ALS_Jord_Kalk!$AN$2,IF(ISERROR(ALS_Jord_Kalk!I9),"",IF(ALS_Jord_Kalk!I9=0,"",ALS_Jord_Kalk!I9)),Eurofins_jord_kalk!$AN$3,IF(ISERROR(Eurofins_jord_kalk!I9),"",IF(Eurofins_jord_kalk!I9=0,"",Eurofins_jord_kalk!I9)))</f>
        <v>#N/A</v>
      </c>
      <c r="J8" s="34" t="e">
        <f ca="1">_xlfn.IFS(ALS_Jord_Kalk!$AN$2,IF(ISERROR(ALS_Jord_Kalk!J9),"",IF(ALS_Jord_Kalk!J9=0,"",ALS_Jord_Kalk!J9)),Eurofins_jord_kalk!$AN$3,IF(ISERROR(Eurofins_jord_kalk!J9),"",IF(Eurofins_jord_kalk!J9=0,"",Eurofins_jord_kalk!J9)))</f>
        <v>#N/A</v>
      </c>
      <c r="K8" s="34" t="e">
        <f ca="1">_xlfn.IFS(ALS_Jord_Kalk!$AN$2,IF(ISERROR(ALS_Jord_Kalk!K9),"",IF(ALS_Jord_Kalk!K9=0,"",ALS_Jord_Kalk!K9)),Eurofins_jord_kalk!$AN$3,IF(ISERROR(Eurofins_jord_kalk!K9),"",IF(Eurofins_jord_kalk!K9=0,"",Eurofins_jord_kalk!K9)))</f>
        <v>#N/A</v>
      </c>
      <c r="L8" s="34" t="e">
        <f ca="1">_xlfn.IFS(ALS_Jord_Kalk!$AN$2,IF(ISERROR(ALS_Jord_Kalk!L9),"",IF(ALS_Jord_Kalk!L9=0,"",ALS_Jord_Kalk!L9)),Eurofins_jord_kalk!$AN$3,IF(ISERROR(Eurofins_jord_kalk!L9),"",IF(Eurofins_jord_kalk!L9=0,"",Eurofins_jord_kalk!L9)))</f>
        <v>#N/A</v>
      </c>
      <c r="M8" s="34" t="e">
        <f ca="1">_xlfn.IFS(ALS_Jord_Kalk!$AN$2,IF(ISERROR(ALS_Jord_Kalk!M9),"",IF(ALS_Jord_Kalk!M9=0,"",ALS_Jord_Kalk!M9)),Eurofins_jord_kalk!$AN$3,IF(ISERROR(Eurofins_jord_kalk!M9),"",IF(Eurofins_jord_kalk!M9=0,"",Eurofins_jord_kalk!M9)))</f>
        <v>#N/A</v>
      </c>
      <c r="N8" s="34" t="e">
        <f ca="1">_xlfn.IFS(ALS_Jord_Kalk!$AN$2,IF(ISERROR(ALS_Jord_Kalk!N9),"",IF(ALS_Jord_Kalk!N9=0,"",ALS_Jord_Kalk!N9)),Eurofins_jord_kalk!$AN$3,IF(ISERROR(Eurofins_jord_kalk!N9),"",IF(Eurofins_jord_kalk!N9=0,"",Eurofins_jord_kalk!N9)))</f>
        <v>#N/A</v>
      </c>
      <c r="O8" s="34" t="e">
        <f ca="1">_xlfn.IFS(ALS_Jord_Kalk!$AN$2,IF(ISERROR(ALS_Jord_Kalk!O9),"",IF(ALS_Jord_Kalk!O9=0,"",ALS_Jord_Kalk!O9)),Eurofins_jord_kalk!$AN$3,IF(ISERROR(Eurofins_jord_kalk!O9),"",IF(Eurofins_jord_kalk!O9=0,"",Eurofins_jord_kalk!O9)))</f>
        <v>#N/A</v>
      </c>
      <c r="P8" s="34" t="e">
        <f ca="1">_xlfn.IFS(ALS_Jord_Kalk!$AN$2,IF(ISERROR(ALS_Jord_Kalk!P9),"",IF(ALS_Jord_Kalk!P9=0,"",ALS_Jord_Kalk!P9)),Eurofins_jord_kalk!$AN$3,IF(ISERROR(Eurofins_jord_kalk!P9),"",IF(Eurofins_jord_kalk!P9=0,"",Eurofins_jord_kalk!P9)))</f>
        <v>#N/A</v>
      </c>
      <c r="Q8" s="34" t="e">
        <f ca="1">_xlfn.IFS(ALS_Jord_Kalk!$AN$2,IF(ISERROR(ALS_Jord_Kalk!Q9),"",IF(ALS_Jord_Kalk!Q9=0,"",ALS_Jord_Kalk!Q9)),Eurofins_jord_kalk!$AN$3,IF(ISERROR(Eurofins_jord_kalk!Q9),"",IF(Eurofins_jord_kalk!Q9=0,"",Eurofins_jord_kalk!Q9)))</f>
        <v>#N/A</v>
      </c>
      <c r="R8" s="34" t="e">
        <f ca="1">_xlfn.IFS(ALS_Jord_Kalk!$AN$2,IF(ISERROR(ALS_Jord_Kalk!R9),"",IF(ALS_Jord_Kalk!R9=0,"",ALS_Jord_Kalk!R9)),Eurofins_jord_kalk!$AN$3,IF(ISERROR(Eurofins_jord_kalk!R9),"",IF(Eurofins_jord_kalk!R9=0,"",Eurofins_jord_kalk!R9)))</f>
        <v>#N/A</v>
      </c>
      <c r="S8" s="34" t="e">
        <f ca="1">_xlfn.IFS(ALS_Jord_Kalk!$AN$2,IF(ISERROR(ALS_Jord_Kalk!S9),"",IF(ALS_Jord_Kalk!S9=0,"",ALS_Jord_Kalk!S9)),Eurofins_jord_kalk!$AN$3,IF(ISERROR(Eurofins_jord_kalk!S9),"",IF(Eurofins_jord_kalk!S9=0,"",Eurofins_jord_kalk!S9)))</f>
        <v>#N/A</v>
      </c>
      <c r="T8" s="34" t="e">
        <f ca="1">_xlfn.IFS(ALS_Jord_Kalk!$AN$2,IF(ISERROR(ALS_Jord_Kalk!T9),"",IF(ALS_Jord_Kalk!T9=0,"",ALS_Jord_Kalk!T9)),Eurofins_jord_kalk!$AN$3,IF(ISERROR(Eurofins_jord_kalk!T9),"",IF(Eurofins_jord_kalk!T9=0,"",Eurofins_jord_kalk!T9)))</f>
        <v>#N/A</v>
      </c>
      <c r="U8" s="34" t="e">
        <f ca="1">_xlfn.IFS(ALS_Jord_Kalk!$AN$2,IF(ISERROR(ALS_Jord_Kalk!U9),"",IF(ALS_Jord_Kalk!U9=0,"",ALS_Jord_Kalk!U9)),Eurofins_jord_kalk!$AN$3,IF(ISERROR(Eurofins_jord_kalk!U9),"",IF(Eurofins_jord_kalk!U9=0,"",Eurofins_jord_kalk!U9)))</f>
        <v>#N/A</v>
      </c>
      <c r="V8" s="34" t="e">
        <f ca="1">_xlfn.IFS(ALS_Jord_Kalk!$AN$2,IF(ISERROR(ALS_Jord_Kalk!V9),"",IF(ALS_Jord_Kalk!V9=0,"",ALS_Jord_Kalk!V9)),Eurofins_jord_kalk!$AN$3,IF(ISERROR(Eurofins_jord_kalk!V9),"",IF(Eurofins_jord_kalk!V9=0,"",Eurofins_jord_kalk!V9)))</f>
        <v>#N/A</v>
      </c>
      <c r="W8" s="34" t="e">
        <f ca="1">_xlfn.IFS(ALS_Jord_Kalk!$AN$2,IF(ISERROR(ALS_Jord_Kalk!W9),"",IF(ALS_Jord_Kalk!W9=0,"",ALS_Jord_Kalk!W9)),Eurofins_jord_kalk!$AN$3,IF(ISERROR(Eurofins_jord_kalk!W9),"",IF(Eurofins_jord_kalk!W9=0,"",Eurofins_jord_kalk!W9)))</f>
        <v>#N/A</v>
      </c>
      <c r="X8" s="34" t="e">
        <f ca="1">_xlfn.IFS(ALS_Jord_Kalk!$AN$2,IF(ISERROR(ALS_Jord_Kalk!X9),"",IF(ALS_Jord_Kalk!X9=0,"",ALS_Jord_Kalk!X9)),Eurofins_jord_kalk!$AN$3,IF(ISERROR(Eurofins_jord_kalk!X9),"",IF(Eurofins_jord_kalk!X9=0,"",Eurofins_jord_kalk!X9)))</f>
        <v>#N/A</v>
      </c>
      <c r="Y8" s="34" t="e">
        <f ca="1">_xlfn.IFS(ALS_Jord_Kalk!$AN$2,IF(ISERROR(ALS_Jord_Kalk!Y9),"",IF(ALS_Jord_Kalk!Y9=0,"",ALS_Jord_Kalk!Y9)),Eurofins_jord_kalk!$AN$3,IF(ISERROR(Eurofins_jord_kalk!Y9),"",IF(Eurofins_jord_kalk!Y9=0,"",Eurofins_jord_kalk!Y9)))</f>
        <v>#N/A</v>
      </c>
      <c r="Z8" s="34" t="e">
        <f ca="1">_xlfn.IFS(ALS_Jord_Kalk!$AN$2,IF(ISERROR(ALS_Jord_Kalk!Z9),"",IF(ALS_Jord_Kalk!Z9=0,"",ALS_Jord_Kalk!Z9)),Eurofins_jord_kalk!$AN$3,IF(ISERROR(Eurofins_jord_kalk!Z9),"",IF(Eurofins_jord_kalk!Z9=0,"",Eurofins_jord_kalk!Z9)))</f>
        <v>#N/A</v>
      </c>
      <c r="AA8" s="34" t="e">
        <f ca="1">_xlfn.IFS(ALS_Jord_Kalk!$AN$2,IF(ISERROR(ALS_Jord_Kalk!AA9),"",IF(ALS_Jord_Kalk!AA9=0,"",ALS_Jord_Kalk!AA9)),Eurofins_jord_kalk!$AN$3,IF(ISERROR(Eurofins_jord_kalk!AA9),"",IF(Eurofins_jord_kalk!AA9=0,"",Eurofins_jord_kalk!AA9)))</f>
        <v>#N/A</v>
      </c>
      <c r="AB8" s="34" t="e">
        <f ca="1">_xlfn.IFS(ALS_Jord_Kalk!$AN$2,IF(ISERROR(ALS_Jord_Kalk!AB9),"",IF(ALS_Jord_Kalk!AB9=0,"",ALS_Jord_Kalk!AB9)),Eurofins_jord_kalk!$AN$3,IF(ISERROR(Eurofins_jord_kalk!AB9),"",IF(Eurofins_jord_kalk!AB9=0,"",Eurofins_jord_kalk!AB9)))</f>
        <v>#N/A</v>
      </c>
      <c r="AC8" s="34" t="e">
        <f ca="1">_xlfn.IFS(ALS_Jord_Kalk!$AN$2,IF(ISERROR(ALS_Jord_Kalk!AC9),"",IF(ALS_Jord_Kalk!AC9=0,"",ALS_Jord_Kalk!AC9)),Eurofins_jord_kalk!$AN$3,IF(ISERROR(Eurofins_jord_kalk!AC9),"",IF(Eurofins_jord_kalk!AC9=0,"",Eurofins_jord_kalk!AC9)))</f>
        <v>#N/A</v>
      </c>
      <c r="AD8" s="34" t="e">
        <f ca="1">_xlfn.IFS(ALS_Jord_Kalk!$AN$2,IF(ISERROR(ALS_Jord_Kalk!AD9),"",IF(ALS_Jord_Kalk!AD9=0,"",ALS_Jord_Kalk!AD9)),Eurofins_jord_kalk!$AN$3,IF(ISERROR(Eurofins_jord_kalk!AD9),"",IF(Eurofins_jord_kalk!AD9=0,"",Eurofins_jord_kalk!AD9)))</f>
        <v>#N/A</v>
      </c>
      <c r="AE8" s="34" t="e">
        <f ca="1">_xlfn.IFS(ALS_Jord_Kalk!$AN$2,IF(ISERROR(ALS_Jord_Kalk!AE9),"",IF(ALS_Jord_Kalk!AE9=0,"",ALS_Jord_Kalk!AE9)),Eurofins_jord_kalk!$AN$3,IF(ISERROR(Eurofins_jord_kalk!AE9),"",IF(Eurofins_jord_kalk!AE9=0,"",Eurofins_jord_kalk!AE9)))</f>
        <v>#N/A</v>
      </c>
      <c r="AF8" s="34" t="e">
        <f ca="1">_xlfn.IFS(ALS_Jord_Kalk!$AN$2,IF(ISERROR(ALS_Jord_Kalk!AF9),"",IF(ALS_Jord_Kalk!AF9=0,"",ALS_Jord_Kalk!AF9)),Eurofins_jord_kalk!$AN$3,IF(ISERROR(Eurofins_jord_kalk!AF9),"",IF(Eurofins_jord_kalk!AF9=0,"",Eurofins_jord_kalk!AF9)))</f>
        <v>#N/A</v>
      </c>
      <c r="AG8" s="34" t="e">
        <f ca="1">_xlfn.IFS(ALS_Jord_Kalk!$AN$2,IF(ISERROR(ALS_Jord_Kalk!AG9),"",IF(ALS_Jord_Kalk!AG9=0,"",ALS_Jord_Kalk!AG9)),Eurofins_jord_kalk!$AN$3,IF(ISERROR(Eurofins_jord_kalk!AG9),"",IF(Eurofins_jord_kalk!AG9=0,"",Eurofins_jord_kalk!AG9)))</f>
        <v>#N/A</v>
      </c>
      <c r="AH8" s="40"/>
    </row>
    <row r="9" spans="1:34" x14ac:dyDescent="0.25">
      <c r="A9" s="42"/>
      <c r="B9" s="32" t="e">
        <f ca="1">_xlfn.IFS(ALS_Jord_Kalk!$AN$2,IF(ISERROR(ALS_Jord_Kalk!B10),"",IF(ALS_Jord_Kalk!B10=0,"",ALS_Jord_Kalk!B10)),Eurofins_jord_kalk!$AN$3,IF(ISERROR(Eurofins_jord_kalk!B10),"",IF(Eurofins_jord_kalk!B10=0,"",Eurofins_jord_kalk!B10)))</f>
        <v>#N/A</v>
      </c>
      <c r="C9" s="32" t="e">
        <f ca="1">_xlfn.IFS(ALS_Jord_Kalk!$AN$2,IF(ISERROR(ALS_Jord_Kalk!C10),"",IF(ALS_Jord_Kalk!C10=0,"",ALS_Jord_Kalk!C10)),Eurofins_jord_kalk!$AN$3,IF(ISERROR(Eurofins_jord_kalk!C10),"",IF(Eurofins_jord_kalk!C10=0,"",Eurofins_jord_kalk!C10)))</f>
        <v>#N/A</v>
      </c>
      <c r="D9" s="59" t="e">
        <f ca="1">_xlfn.IFS(ALS_Jord_Kalk!$AN$2,IF(ISERROR(ALS_Jord_Kalk!D10),"",IF(ALS_Jord_Kalk!D10=0,"",ALS_Jord_Kalk!D10)),Eurofins_jord_kalk!$AN$3,IF(ISERROR(Eurofins_jord_kalk!D10),"",IF(Eurofins_jord_kalk!D10=0,"",Eurofins_jord_kalk!D10)))</f>
        <v>#N/A</v>
      </c>
      <c r="E9" s="59" t="e">
        <f ca="1">_xlfn.IFS(ALS_Jord_Kalk!$AN$2,IF(ISERROR(ALS_Jord_Kalk!E10),"",IF(ALS_Jord_Kalk!E10=0,"",ALS_Jord_Kalk!E10)),Eurofins_jord_kalk!$AN$3,IF(ISERROR(Eurofins_jord_kalk!G10),"",IF(Eurofins_jord_kalk!G10=0,"",Eurofins_jord_kalk!G10)))</f>
        <v>#N/A</v>
      </c>
      <c r="F9" s="59" t="e">
        <f ca="1">_xlfn.IFS(ALS_Jord_Kalk!$AN$2,IF(ISERROR(ALS_Jord_Kalk!F10),"",IF(ALS_Jord_Kalk!F10=0,"",ALS_Jord_Kalk!F10)),Eurofins_jord_kalk!$AN$3,IF(ISERROR(Eurofins_jord_kalk!H10),"",IF(Eurofins_jord_kalk!H10=0,"",Eurofins_jord_kalk!H10)))</f>
        <v>#N/A</v>
      </c>
      <c r="G9" s="34" t="e">
        <f ca="1">_xlfn.IFS(ALS_Jord_Kalk!$AN$2,IF(ISERROR(ALS_Jord_Kalk!G10),"",IF(ALS_Jord_Kalk!G10=0,"",ALS_Jord_Kalk!G10)),Eurofins_jord_kalk!$AN$3,IF(ISERROR(Eurofins_jord_kalk!G10),"",IF(Eurofins_jord_kalk!G10=0,"",Eurofins_jord_kalk!G10)))</f>
        <v>#N/A</v>
      </c>
      <c r="H9" s="34" t="e">
        <f ca="1">_xlfn.IFS(ALS_Jord_Kalk!$AN$2,IF(ISERROR(ALS_Jord_Kalk!H10),"",IF(ALS_Jord_Kalk!H10=0,"",ALS_Jord_Kalk!H10)),Eurofins_jord_kalk!$AN$3,IF(ISERROR(Eurofins_jord_kalk!H10),"",IF(Eurofins_jord_kalk!H10=0,"",Eurofins_jord_kalk!H10)))</f>
        <v>#N/A</v>
      </c>
      <c r="I9" s="34" t="e">
        <f ca="1">_xlfn.IFS(ALS_Jord_Kalk!$AN$2,IF(ISERROR(ALS_Jord_Kalk!I10),"",IF(ALS_Jord_Kalk!I10=0,"",ALS_Jord_Kalk!I10)),Eurofins_jord_kalk!$AN$3,IF(ISERROR(Eurofins_jord_kalk!I10),"",IF(Eurofins_jord_kalk!I10=0,"",Eurofins_jord_kalk!I10)))</f>
        <v>#N/A</v>
      </c>
      <c r="J9" s="34" t="e">
        <f ca="1">_xlfn.IFS(ALS_Jord_Kalk!$AN$2,IF(ISERROR(ALS_Jord_Kalk!J10),"",IF(ALS_Jord_Kalk!J10=0,"",ALS_Jord_Kalk!J10)),Eurofins_jord_kalk!$AN$3,IF(ISERROR(Eurofins_jord_kalk!J10),"",IF(Eurofins_jord_kalk!J10=0,"",Eurofins_jord_kalk!J10)))</f>
        <v>#N/A</v>
      </c>
      <c r="K9" s="34" t="e">
        <f ca="1">_xlfn.IFS(ALS_Jord_Kalk!$AN$2,IF(ISERROR(ALS_Jord_Kalk!K10),"",IF(ALS_Jord_Kalk!K10=0,"",ALS_Jord_Kalk!K10)),Eurofins_jord_kalk!$AN$3,IF(ISERROR(Eurofins_jord_kalk!K10),"",IF(Eurofins_jord_kalk!K10=0,"",Eurofins_jord_kalk!K10)))</f>
        <v>#N/A</v>
      </c>
      <c r="L9" s="34" t="e">
        <f ca="1">_xlfn.IFS(ALS_Jord_Kalk!$AN$2,IF(ISERROR(ALS_Jord_Kalk!L10),"",IF(ALS_Jord_Kalk!L10=0,"",ALS_Jord_Kalk!L10)),Eurofins_jord_kalk!$AN$3,IF(ISERROR(Eurofins_jord_kalk!L10),"",IF(Eurofins_jord_kalk!L10=0,"",Eurofins_jord_kalk!L10)))</f>
        <v>#N/A</v>
      </c>
      <c r="M9" s="34" t="e">
        <f ca="1">_xlfn.IFS(ALS_Jord_Kalk!$AN$2,IF(ISERROR(ALS_Jord_Kalk!M10),"",IF(ALS_Jord_Kalk!M10=0,"",ALS_Jord_Kalk!M10)),Eurofins_jord_kalk!$AN$3,IF(ISERROR(Eurofins_jord_kalk!M10),"",IF(Eurofins_jord_kalk!M10=0,"",Eurofins_jord_kalk!M10)))</f>
        <v>#N/A</v>
      </c>
      <c r="N9" s="34" t="e">
        <f ca="1">_xlfn.IFS(ALS_Jord_Kalk!$AN$2,IF(ISERROR(ALS_Jord_Kalk!N10),"",IF(ALS_Jord_Kalk!N10=0,"",ALS_Jord_Kalk!N10)),Eurofins_jord_kalk!$AN$3,IF(ISERROR(Eurofins_jord_kalk!N10),"",IF(Eurofins_jord_kalk!N10=0,"",Eurofins_jord_kalk!N10)))</f>
        <v>#N/A</v>
      </c>
      <c r="O9" s="34" t="e">
        <f ca="1">_xlfn.IFS(ALS_Jord_Kalk!$AN$2,IF(ISERROR(ALS_Jord_Kalk!O10),"",IF(ALS_Jord_Kalk!O10=0,"",ALS_Jord_Kalk!O10)),Eurofins_jord_kalk!$AN$3,IF(ISERROR(Eurofins_jord_kalk!O10),"",IF(Eurofins_jord_kalk!O10=0,"",Eurofins_jord_kalk!O10)))</f>
        <v>#N/A</v>
      </c>
      <c r="P9" s="34" t="e">
        <f ca="1">_xlfn.IFS(ALS_Jord_Kalk!$AN$2,IF(ISERROR(ALS_Jord_Kalk!P10),"",IF(ALS_Jord_Kalk!P10=0,"",ALS_Jord_Kalk!P10)),Eurofins_jord_kalk!$AN$3,IF(ISERROR(Eurofins_jord_kalk!P10),"",IF(Eurofins_jord_kalk!P10=0,"",Eurofins_jord_kalk!P10)))</f>
        <v>#N/A</v>
      </c>
      <c r="Q9" s="34" t="e">
        <f ca="1">_xlfn.IFS(ALS_Jord_Kalk!$AN$2,IF(ISERROR(ALS_Jord_Kalk!Q10),"",IF(ALS_Jord_Kalk!Q10=0,"",ALS_Jord_Kalk!Q10)),Eurofins_jord_kalk!$AN$3,IF(ISERROR(Eurofins_jord_kalk!Q10),"",IF(Eurofins_jord_kalk!Q10=0,"",Eurofins_jord_kalk!Q10)))</f>
        <v>#N/A</v>
      </c>
      <c r="R9" s="34" t="e">
        <f ca="1">_xlfn.IFS(ALS_Jord_Kalk!$AN$2,IF(ISERROR(ALS_Jord_Kalk!R10),"",IF(ALS_Jord_Kalk!R10=0,"",ALS_Jord_Kalk!R10)),Eurofins_jord_kalk!$AN$3,IF(ISERROR(Eurofins_jord_kalk!R10),"",IF(Eurofins_jord_kalk!R10=0,"",Eurofins_jord_kalk!R10)))</f>
        <v>#N/A</v>
      </c>
      <c r="S9" s="34" t="e">
        <f ca="1">_xlfn.IFS(ALS_Jord_Kalk!$AN$2,IF(ISERROR(ALS_Jord_Kalk!S10),"",IF(ALS_Jord_Kalk!S10=0,"",ALS_Jord_Kalk!S10)),Eurofins_jord_kalk!$AN$3,IF(ISERROR(Eurofins_jord_kalk!S10),"",IF(Eurofins_jord_kalk!S10=0,"",Eurofins_jord_kalk!S10)))</f>
        <v>#N/A</v>
      </c>
      <c r="T9" s="34" t="e">
        <f ca="1">_xlfn.IFS(ALS_Jord_Kalk!$AN$2,IF(ISERROR(ALS_Jord_Kalk!T10),"",IF(ALS_Jord_Kalk!T10=0,"",ALS_Jord_Kalk!T10)),Eurofins_jord_kalk!$AN$3,IF(ISERROR(Eurofins_jord_kalk!T10),"",IF(Eurofins_jord_kalk!T10=0,"",Eurofins_jord_kalk!T10)))</f>
        <v>#N/A</v>
      </c>
      <c r="U9" s="34" t="e">
        <f ca="1">_xlfn.IFS(ALS_Jord_Kalk!$AN$2,IF(ISERROR(ALS_Jord_Kalk!U10),"",IF(ALS_Jord_Kalk!U10=0,"",ALS_Jord_Kalk!U10)),Eurofins_jord_kalk!$AN$3,IF(ISERROR(Eurofins_jord_kalk!U10),"",IF(Eurofins_jord_kalk!U10=0,"",Eurofins_jord_kalk!U10)))</f>
        <v>#N/A</v>
      </c>
      <c r="V9" s="34" t="e">
        <f ca="1">_xlfn.IFS(ALS_Jord_Kalk!$AN$2,IF(ISERROR(ALS_Jord_Kalk!V10),"",IF(ALS_Jord_Kalk!V10=0,"",ALS_Jord_Kalk!V10)),Eurofins_jord_kalk!$AN$3,IF(ISERROR(Eurofins_jord_kalk!V10),"",IF(Eurofins_jord_kalk!V10=0,"",Eurofins_jord_kalk!V10)))</f>
        <v>#N/A</v>
      </c>
      <c r="W9" s="34" t="e">
        <f ca="1">_xlfn.IFS(ALS_Jord_Kalk!$AN$2,IF(ISERROR(ALS_Jord_Kalk!W10),"",IF(ALS_Jord_Kalk!W10=0,"",ALS_Jord_Kalk!W10)),Eurofins_jord_kalk!$AN$3,IF(ISERROR(Eurofins_jord_kalk!W10),"",IF(Eurofins_jord_kalk!W10=0,"",Eurofins_jord_kalk!W10)))</f>
        <v>#N/A</v>
      </c>
      <c r="X9" s="34" t="e">
        <f ca="1">_xlfn.IFS(ALS_Jord_Kalk!$AN$2,IF(ISERROR(ALS_Jord_Kalk!X10),"",IF(ALS_Jord_Kalk!X10=0,"",ALS_Jord_Kalk!X10)),Eurofins_jord_kalk!$AN$3,IF(ISERROR(Eurofins_jord_kalk!X10),"",IF(Eurofins_jord_kalk!X10=0,"",Eurofins_jord_kalk!X10)))</f>
        <v>#N/A</v>
      </c>
      <c r="Y9" s="34" t="e">
        <f ca="1">_xlfn.IFS(ALS_Jord_Kalk!$AN$2,IF(ISERROR(ALS_Jord_Kalk!Y10),"",IF(ALS_Jord_Kalk!Y10=0,"",ALS_Jord_Kalk!Y10)),Eurofins_jord_kalk!$AN$3,IF(ISERROR(Eurofins_jord_kalk!Y10),"",IF(Eurofins_jord_kalk!Y10=0,"",Eurofins_jord_kalk!Y10)))</f>
        <v>#N/A</v>
      </c>
      <c r="Z9" s="34" t="e">
        <f ca="1">_xlfn.IFS(ALS_Jord_Kalk!$AN$2,IF(ISERROR(ALS_Jord_Kalk!Z10),"",IF(ALS_Jord_Kalk!Z10=0,"",ALS_Jord_Kalk!Z10)),Eurofins_jord_kalk!$AN$3,IF(ISERROR(Eurofins_jord_kalk!Z10),"",IF(Eurofins_jord_kalk!Z10=0,"",Eurofins_jord_kalk!Z10)))</f>
        <v>#N/A</v>
      </c>
      <c r="AA9" s="34" t="e">
        <f ca="1">_xlfn.IFS(ALS_Jord_Kalk!$AN$2,IF(ISERROR(ALS_Jord_Kalk!AA10),"",IF(ALS_Jord_Kalk!AA10=0,"",ALS_Jord_Kalk!AA10)),Eurofins_jord_kalk!$AN$3,IF(ISERROR(Eurofins_jord_kalk!AA10),"",IF(Eurofins_jord_kalk!AA10=0,"",Eurofins_jord_kalk!AA10)))</f>
        <v>#N/A</v>
      </c>
      <c r="AB9" s="34" t="e">
        <f ca="1">_xlfn.IFS(ALS_Jord_Kalk!$AN$2,IF(ISERROR(ALS_Jord_Kalk!AB10),"",IF(ALS_Jord_Kalk!AB10=0,"",ALS_Jord_Kalk!AB10)),Eurofins_jord_kalk!$AN$3,IF(ISERROR(Eurofins_jord_kalk!AB10),"",IF(Eurofins_jord_kalk!AB10=0,"",Eurofins_jord_kalk!AB10)))</f>
        <v>#N/A</v>
      </c>
      <c r="AC9" s="34" t="e">
        <f ca="1">_xlfn.IFS(ALS_Jord_Kalk!$AN$2,IF(ISERROR(ALS_Jord_Kalk!AC10),"",IF(ALS_Jord_Kalk!AC10=0,"",ALS_Jord_Kalk!AC10)),Eurofins_jord_kalk!$AN$3,IF(ISERROR(Eurofins_jord_kalk!AC10),"",IF(Eurofins_jord_kalk!AC10=0,"",Eurofins_jord_kalk!AC10)))</f>
        <v>#N/A</v>
      </c>
      <c r="AD9" s="34" t="e">
        <f ca="1">_xlfn.IFS(ALS_Jord_Kalk!$AN$2,IF(ISERROR(ALS_Jord_Kalk!AD10),"",IF(ALS_Jord_Kalk!AD10=0,"",ALS_Jord_Kalk!AD10)),Eurofins_jord_kalk!$AN$3,IF(ISERROR(Eurofins_jord_kalk!AD10),"",IF(Eurofins_jord_kalk!AD10=0,"",Eurofins_jord_kalk!AD10)))</f>
        <v>#N/A</v>
      </c>
      <c r="AE9" s="34" t="e">
        <f ca="1">_xlfn.IFS(ALS_Jord_Kalk!$AN$2,IF(ISERROR(ALS_Jord_Kalk!AE10),"",IF(ALS_Jord_Kalk!AE10=0,"",ALS_Jord_Kalk!AE10)),Eurofins_jord_kalk!$AN$3,IF(ISERROR(Eurofins_jord_kalk!AE10),"",IF(Eurofins_jord_kalk!AE10=0,"",Eurofins_jord_kalk!AE10)))</f>
        <v>#N/A</v>
      </c>
      <c r="AF9" s="34" t="e">
        <f ca="1">_xlfn.IFS(ALS_Jord_Kalk!$AN$2,IF(ISERROR(ALS_Jord_Kalk!AF10),"",IF(ALS_Jord_Kalk!AF10=0,"",ALS_Jord_Kalk!AF10)),Eurofins_jord_kalk!$AN$3,IF(ISERROR(Eurofins_jord_kalk!AF10),"",IF(Eurofins_jord_kalk!AF10=0,"",Eurofins_jord_kalk!AF10)))</f>
        <v>#N/A</v>
      </c>
      <c r="AG9" s="34" t="e">
        <f ca="1">_xlfn.IFS(ALS_Jord_Kalk!$AN$2,IF(ISERROR(ALS_Jord_Kalk!AG10),"",IF(ALS_Jord_Kalk!AG10=0,"",ALS_Jord_Kalk!AG10)),Eurofins_jord_kalk!$AN$3,IF(ISERROR(Eurofins_jord_kalk!AG10),"",IF(Eurofins_jord_kalk!AG10=0,"",Eurofins_jord_kalk!AG10)))</f>
        <v>#N/A</v>
      </c>
      <c r="AH9" s="40"/>
    </row>
    <row r="10" spans="1:34" x14ac:dyDescent="0.25">
      <c r="A10" s="42"/>
      <c r="B10" s="32" t="e">
        <f ca="1">_xlfn.IFS(ALS_Jord_Kalk!$AN$2,IF(ISERROR(ALS_Jord_Kalk!B11),"",IF(ALS_Jord_Kalk!B11=0,"",ALS_Jord_Kalk!B11)),Eurofins_jord_kalk!$AN$3,IF(ISERROR(Eurofins_jord_kalk!B11),"",IF(Eurofins_jord_kalk!B11=0,"",Eurofins_jord_kalk!B11)))</f>
        <v>#N/A</v>
      </c>
      <c r="C10" s="32" t="e">
        <f ca="1">_xlfn.IFS(ALS_Jord_Kalk!$AN$2,IF(ISERROR(ALS_Jord_Kalk!C11),"",IF(ALS_Jord_Kalk!C11=0,"",ALS_Jord_Kalk!C11)),Eurofins_jord_kalk!$AN$3,IF(ISERROR(Eurofins_jord_kalk!C11),"",IF(Eurofins_jord_kalk!C11=0,"",Eurofins_jord_kalk!C11)))</f>
        <v>#N/A</v>
      </c>
      <c r="D10" s="59" t="e">
        <f ca="1">_xlfn.IFS(ALS_Jord_Kalk!$AN$2,IF(ISERROR(ALS_Jord_Kalk!D11),"",IF(ALS_Jord_Kalk!D11=0,"",ALS_Jord_Kalk!D11)),Eurofins_jord_kalk!$AN$3,IF(ISERROR(Eurofins_jord_kalk!D11),"",IF(Eurofins_jord_kalk!D11=0,"",Eurofins_jord_kalk!D11)))</f>
        <v>#N/A</v>
      </c>
      <c r="E10" s="59" t="e">
        <f ca="1">_xlfn.IFS(ALS_Jord_Kalk!$AN$2,IF(ISERROR(ALS_Jord_Kalk!E11),"",IF(ALS_Jord_Kalk!E11=0,"",ALS_Jord_Kalk!E11)),Eurofins_jord_kalk!$AN$3,IF(ISERROR(Eurofins_jord_kalk!G11),"",IF(Eurofins_jord_kalk!G11=0,"",Eurofins_jord_kalk!G11)))</f>
        <v>#N/A</v>
      </c>
      <c r="F10" s="59" t="e">
        <f ca="1">_xlfn.IFS(ALS_Jord_Kalk!$AN$2,IF(ISERROR(ALS_Jord_Kalk!F11),"",IF(ALS_Jord_Kalk!F11=0,"",ALS_Jord_Kalk!F11)),Eurofins_jord_kalk!$AN$3,IF(ISERROR(Eurofins_jord_kalk!H11),"",IF(Eurofins_jord_kalk!H11=0,"",Eurofins_jord_kalk!H11)))</f>
        <v>#N/A</v>
      </c>
      <c r="G10" s="34" t="e">
        <f ca="1">_xlfn.IFS(ALS_Jord_Kalk!$AN$2,IF(ISERROR(ALS_Jord_Kalk!G11),"",IF(ALS_Jord_Kalk!G11=0,"",ALS_Jord_Kalk!G11)),Eurofins_jord_kalk!$AN$3,IF(ISERROR(Eurofins_jord_kalk!G11),"",IF(Eurofins_jord_kalk!G11=0,"",Eurofins_jord_kalk!G11)))</f>
        <v>#N/A</v>
      </c>
      <c r="H10" s="34" t="e">
        <f ca="1">_xlfn.IFS(ALS_Jord_Kalk!$AN$2,IF(ISERROR(ALS_Jord_Kalk!H11),"",IF(ALS_Jord_Kalk!H11=0,"",ALS_Jord_Kalk!H11)),Eurofins_jord_kalk!$AN$3,IF(ISERROR(Eurofins_jord_kalk!H11),"",IF(Eurofins_jord_kalk!H11=0,"",Eurofins_jord_kalk!H11)))</f>
        <v>#N/A</v>
      </c>
      <c r="I10" s="34" t="e">
        <f ca="1">_xlfn.IFS(ALS_Jord_Kalk!$AN$2,IF(ISERROR(ALS_Jord_Kalk!I11),"",IF(ALS_Jord_Kalk!I11=0,"",ALS_Jord_Kalk!I11)),Eurofins_jord_kalk!$AN$3,IF(ISERROR(Eurofins_jord_kalk!I11),"",IF(Eurofins_jord_kalk!I11=0,"",Eurofins_jord_kalk!I11)))</f>
        <v>#N/A</v>
      </c>
      <c r="J10" s="34" t="e">
        <f ca="1">_xlfn.IFS(ALS_Jord_Kalk!$AN$2,IF(ISERROR(ALS_Jord_Kalk!J11),"",IF(ALS_Jord_Kalk!J11=0,"",ALS_Jord_Kalk!J11)),Eurofins_jord_kalk!$AN$3,IF(ISERROR(Eurofins_jord_kalk!J11),"",IF(Eurofins_jord_kalk!J11=0,"",Eurofins_jord_kalk!J11)))</f>
        <v>#N/A</v>
      </c>
      <c r="K10" s="34" t="e">
        <f ca="1">_xlfn.IFS(ALS_Jord_Kalk!$AN$2,IF(ISERROR(ALS_Jord_Kalk!K11),"",IF(ALS_Jord_Kalk!K11=0,"",ALS_Jord_Kalk!K11)),Eurofins_jord_kalk!$AN$3,IF(ISERROR(Eurofins_jord_kalk!K11),"",IF(Eurofins_jord_kalk!K11=0,"",Eurofins_jord_kalk!K11)))</f>
        <v>#N/A</v>
      </c>
      <c r="L10" s="34" t="e">
        <f ca="1">_xlfn.IFS(ALS_Jord_Kalk!$AN$2,IF(ISERROR(ALS_Jord_Kalk!L11),"",IF(ALS_Jord_Kalk!L11=0,"",ALS_Jord_Kalk!L11)),Eurofins_jord_kalk!$AN$3,IF(ISERROR(Eurofins_jord_kalk!L11),"",IF(Eurofins_jord_kalk!L11=0,"",Eurofins_jord_kalk!L11)))</f>
        <v>#N/A</v>
      </c>
      <c r="M10" s="34" t="e">
        <f ca="1">_xlfn.IFS(ALS_Jord_Kalk!$AN$2,IF(ISERROR(ALS_Jord_Kalk!M11),"",IF(ALS_Jord_Kalk!M11=0,"",ALS_Jord_Kalk!M11)),Eurofins_jord_kalk!$AN$3,IF(ISERROR(Eurofins_jord_kalk!M11),"",IF(Eurofins_jord_kalk!M11=0,"",Eurofins_jord_kalk!M11)))</f>
        <v>#N/A</v>
      </c>
      <c r="N10" s="34" t="e">
        <f ca="1">_xlfn.IFS(ALS_Jord_Kalk!$AN$2,IF(ISERROR(ALS_Jord_Kalk!N11),"",IF(ALS_Jord_Kalk!N11=0,"",ALS_Jord_Kalk!N11)),Eurofins_jord_kalk!$AN$3,IF(ISERROR(Eurofins_jord_kalk!N11),"",IF(Eurofins_jord_kalk!N11=0,"",Eurofins_jord_kalk!N11)))</f>
        <v>#N/A</v>
      </c>
      <c r="O10" s="34" t="e">
        <f ca="1">_xlfn.IFS(ALS_Jord_Kalk!$AN$2,IF(ISERROR(ALS_Jord_Kalk!O11),"",IF(ALS_Jord_Kalk!O11=0,"",ALS_Jord_Kalk!O11)),Eurofins_jord_kalk!$AN$3,IF(ISERROR(Eurofins_jord_kalk!O11),"",IF(Eurofins_jord_kalk!O11=0,"",Eurofins_jord_kalk!O11)))</f>
        <v>#N/A</v>
      </c>
      <c r="P10" s="34" t="e">
        <f ca="1">_xlfn.IFS(ALS_Jord_Kalk!$AN$2,IF(ISERROR(ALS_Jord_Kalk!P11),"",IF(ALS_Jord_Kalk!P11=0,"",ALS_Jord_Kalk!P11)),Eurofins_jord_kalk!$AN$3,IF(ISERROR(Eurofins_jord_kalk!P11),"",IF(Eurofins_jord_kalk!P11=0,"",Eurofins_jord_kalk!P11)))</f>
        <v>#N/A</v>
      </c>
      <c r="Q10" s="34" t="e">
        <f ca="1">_xlfn.IFS(ALS_Jord_Kalk!$AN$2,IF(ISERROR(ALS_Jord_Kalk!Q11),"",IF(ALS_Jord_Kalk!Q11=0,"",ALS_Jord_Kalk!Q11)),Eurofins_jord_kalk!$AN$3,IF(ISERROR(Eurofins_jord_kalk!Q11),"",IF(Eurofins_jord_kalk!Q11=0,"",Eurofins_jord_kalk!Q11)))</f>
        <v>#N/A</v>
      </c>
      <c r="R10" s="34" t="e">
        <f ca="1">_xlfn.IFS(ALS_Jord_Kalk!$AN$2,IF(ISERROR(ALS_Jord_Kalk!R11),"",IF(ALS_Jord_Kalk!R11=0,"",ALS_Jord_Kalk!R11)),Eurofins_jord_kalk!$AN$3,IF(ISERROR(Eurofins_jord_kalk!R11),"",IF(Eurofins_jord_kalk!R11=0,"",Eurofins_jord_kalk!R11)))</f>
        <v>#N/A</v>
      </c>
      <c r="S10" s="34" t="e">
        <f ca="1">_xlfn.IFS(ALS_Jord_Kalk!$AN$2,IF(ISERROR(ALS_Jord_Kalk!S11),"",IF(ALS_Jord_Kalk!S11=0,"",ALS_Jord_Kalk!S11)),Eurofins_jord_kalk!$AN$3,IF(ISERROR(Eurofins_jord_kalk!S11),"",IF(Eurofins_jord_kalk!S11=0,"",Eurofins_jord_kalk!S11)))</f>
        <v>#N/A</v>
      </c>
      <c r="T10" s="34" t="e">
        <f ca="1">_xlfn.IFS(ALS_Jord_Kalk!$AN$2,IF(ISERROR(ALS_Jord_Kalk!T11),"",IF(ALS_Jord_Kalk!T11=0,"",ALS_Jord_Kalk!T11)),Eurofins_jord_kalk!$AN$3,IF(ISERROR(Eurofins_jord_kalk!T11),"",IF(Eurofins_jord_kalk!T11=0,"",Eurofins_jord_kalk!T11)))</f>
        <v>#N/A</v>
      </c>
      <c r="U10" s="34" t="e">
        <f ca="1">_xlfn.IFS(ALS_Jord_Kalk!$AN$2,IF(ISERROR(ALS_Jord_Kalk!U11),"",IF(ALS_Jord_Kalk!U11=0,"",ALS_Jord_Kalk!U11)),Eurofins_jord_kalk!$AN$3,IF(ISERROR(Eurofins_jord_kalk!U11),"",IF(Eurofins_jord_kalk!U11=0,"",Eurofins_jord_kalk!U11)))</f>
        <v>#N/A</v>
      </c>
      <c r="V10" s="34" t="e">
        <f ca="1">_xlfn.IFS(ALS_Jord_Kalk!$AN$2,IF(ISERROR(ALS_Jord_Kalk!V11),"",IF(ALS_Jord_Kalk!V11=0,"",ALS_Jord_Kalk!V11)),Eurofins_jord_kalk!$AN$3,IF(ISERROR(Eurofins_jord_kalk!V11),"",IF(Eurofins_jord_kalk!V11=0,"",Eurofins_jord_kalk!V11)))</f>
        <v>#N/A</v>
      </c>
      <c r="W10" s="34" t="e">
        <f ca="1">_xlfn.IFS(ALS_Jord_Kalk!$AN$2,IF(ISERROR(ALS_Jord_Kalk!W11),"",IF(ALS_Jord_Kalk!W11=0,"",ALS_Jord_Kalk!W11)),Eurofins_jord_kalk!$AN$3,IF(ISERROR(Eurofins_jord_kalk!W11),"",IF(Eurofins_jord_kalk!W11=0,"",Eurofins_jord_kalk!W11)))</f>
        <v>#N/A</v>
      </c>
      <c r="X10" s="34" t="e">
        <f ca="1">_xlfn.IFS(ALS_Jord_Kalk!$AN$2,IF(ISERROR(ALS_Jord_Kalk!X11),"",IF(ALS_Jord_Kalk!X11=0,"",ALS_Jord_Kalk!X11)),Eurofins_jord_kalk!$AN$3,IF(ISERROR(Eurofins_jord_kalk!X11),"",IF(Eurofins_jord_kalk!X11=0,"",Eurofins_jord_kalk!X11)))</f>
        <v>#N/A</v>
      </c>
      <c r="Y10" s="34" t="e">
        <f ca="1">_xlfn.IFS(ALS_Jord_Kalk!$AN$2,IF(ISERROR(ALS_Jord_Kalk!Y11),"",IF(ALS_Jord_Kalk!Y11=0,"",ALS_Jord_Kalk!Y11)),Eurofins_jord_kalk!$AN$3,IF(ISERROR(Eurofins_jord_kalk!Y11),"",IF(Eurofins_jord_kalk!Y11=0,"",Eurofins_jord_kalk!Y11)))</f>
        <v>#N/A</v>
      </c>
      <c r="Z10" s="34" t="e">
        <f ca="1">_xlfn.IFS(ALS_Jord_Kalk!$AN$2,IF(ISERROR(ALS_Jord_Kalk!Z11),"",IF(ALS_Jord_Kalk!Z11=0,"",ALS_Jord_Kalk!Z11)),Eurofins_jord_kalk!$AN$3,IF(ISERROR(Eurofins_jord_kalk!Z11),"",IF(Eurofins_jord_kalk!Z11=0,"",Eurofins_jord_kalk!Z11)))</f>
        <v>#N/A</v>
      </c>
      <c r="AA10" s="34" t="e">
        <f ca="1">_xlfn.IFS(ALS_Jord_Kalk!$AN$2,IF(ISERROR(ALS_Jord_Kalk!AA11),"",IF(ALS_Jord_Kalk!AA11=0,"",ALS_Jord_Kalk!AA11)),Eurofins_jord_kalk!$AN$3,IF(ISERROR(Eurofins_jord_kalk!AA11),"",IF(Eurofins_jord_kalk!AA11=0,"",Eurofins_jord_kalk!AA11)))</f>
        <v>#N/A</v>
      </c>
      <c r="AB10" s="34" t="e">
        <f ca="1">_xlfn.IFS(ALS_Jord_Kalk!$AN$2,IF(ISERROR(ALS_Jord_Kalk!AB11),"",IF(ALS_Jord_Kalk!AB11=0,"",ALS_Jord_Kalk!AB11)),Eurofins_jord_kalk!$AN$3,IF(ISERROR(Eurofins_jord_kalk!AB11),"",IF(Eurofins_jord_kalk!AB11=0,"",Eurofins_jord_kalk!AB11)))</f>
        <v>#N/A</v>
      </c>
      <c r="AC10" s="34" t="e">
        <f ca="1">_xlfn.IFS(ALS_Jord_Kalk!$AN$2,IF(ISERROR(ALS_Jord_Kalk!AC11),"",IF(ALS_Jord_Kalk!AC11=0,"",ALS_Jord_Kalk!AC11)),Eurofins_jord_kalk!$AN$3,IF(ISERROR(Eurofins_jord_kalk!AC11),"",IF(Eurofins_jord_kalk!AC11=0,"",Eurofins_jord_kalk!AC11)))</f>
        <v>#N/A</v>
      </c>
      <c r="AD10" s="34" t="e">
        <f ca="1">_xlfn.IFS(ALS_Jord_Kalk!$AN$2,IF(ISERROR(ALS_Jord_Kalk!AD11),"",IF(ALS_Jord_Kalk!AD11=0,"",ALS_Jord_Kalk!AD11)),Eurofins_jord_kalk!$AN$3,IF(ISERROR(Eurofins_jord_kalk!AD11),"",IF(Eurofins_jord_kalk!AD11=0,"",Eurofins_jord_kalk!AD11)))</f>
        <v>#N/A</v>
      </c>
      <c r="AE10" s="34" t="e">
        <f ca="1">_xlfn.IFS(ALS_Jord_Kalk!$AN$2,IF(ISERROR(ALS_Jord_Kalk!AE11),"",IF(ALS_Jord_Kalk!AE11=0,"",ALS_Jord_Kalk!AE11)),Eurofins_jord_kalk!$AN$3,IF(ISERROR(Eurofins_jord_kalk!AE11),"",IF(Eurofins_jord_kalk!AE11=0,"",Eurofins_jord_kalk!AE11)))</f>
        <v>#N/A</v>
      </c>
      <c r="AF10" s="34" t="e">
        <f ca="1">_xlfn.IFS(ALS_Jord_Kalk!$AN$2,IF(ISERROR(ALS_Jord_Kalk!AF11),"",IF(ALS_Jord_Kalk!AF11=0,"",ALS_Jord_Kalk!AF11)),Eurofins_jord_kalk!$AN$3,IF(ISERROR(Eurofins_jord_kalk!AF11),"",IF(Eurofins_jord_kalk!AF11=0,"",Eurofins_jord_kalk!AF11)))</f>
        <v>#N/A</v>
      </c>
      <c r="AG10" s="34" t="e">
        <f ca="1">_xlfn.IFS(ALS_Jord_Kalk!$AN$2,IF(ISERROR(ALS_Jord_Kalk!AG11),"",IF(ALS_Jord_Kalk!AG11=0,"",ALS_Jord_Kalk!AG11)),Eurofins_jord_kalk!$AN$3,IF(ISERROR(Eurofins_jord_kalk!AG11),"",IF(Eurofins_jord_kalk!AG11=0,"",Eurofins_jord_kalk!AG11)))</f>
        <v>#N/A</v>
      </c>
      <c r="AH10" s="40"/>
    </row>
    <row r="11" spans="1:34" x14ac:dyDescent="0.25">
      <c r="A11" s="42"/>
      <c r="B11" s="32" t="e">
        <f ca="1">_xlfn.IFS(ALS_Jord_Kalk!$AN$2,IF(ISERROR(ALS_Jord_Kalk!B12),"",IF(ALS_Jord_Kalk!B12=0,"",ALS_Jord_Kalk!B12)),Eurofins_jord_kalk!$AN$3,IF(ISERROR(Eurofins_jord_kalk!B12),"",IF(Eurofins_jord_kalk!B12=0,"",Eurofins_jord_kalk!B12)))</f>
        <v>#N/A</v>
      </c>
      <c r="C11" s="32" t="e">
        <f ca="1">_xlfn.IFS(ALS_Jord_Kalk!$AN$2,IF(ISERROR(ALS_Jord_Kalk!C12),"",IF(ALS_Jord_Kalk!C12=0,"",ALS_Jord_Kalk!C12)),Eurofins_jord_kalk!$AN$3,IF(ISERROR(Eurofins_jord_kalk!C12),"",IF(Eurofins_jord_kalk!C12=0,"",Eurofins_jord_kalk!C12)))</f>
        <v>#N/A</v>
      </c>
      <c r="D11" s="59" t="e">
        <f ca="1">_xlfn.IFS(ALS_Jord_Kalk!$AN$2,IF(ISERROR(ALS_Jord_Kalk!D12),"",IF(ALS_Jord_Kalk!D12=0,"",ALS_Jord_Kalk!D12)),Eurofins_jord_kalk!$AN$3,IF(ISERROR(Eurofins_jord_kalk!D12),"",IF(Eurofins_jord_kalk!D12=0,"",Eurofins_jord_kalk!D12)))</f>
        <v>#N/A</v>
      </c>
      <c r="E11" s="59" t="e">
        <f ca="1">_xlfn.IFS(ALS_Jord_Kalk!$AN$2,IF(ISERROR(ALS_Jord_Kalk!E12),"",IF(ALS_Jord_Kalk!E12=0,"",ALS_Jord_Kalk!E12)),Eurofins_jord_kalk!$AN$3,IF(ISERROR(Eurofins_jord_kalk!G12),"",IF(Eurofins_jord_kalk!G12=0,"",Eurofins_jord_kalk!G12)))</f>
        <v>#N/A</v>
      </c>
      <c r="F11" s="59" t="e">
        <f ca="1">_xlfn.IFS(ALS_Jord_Kalk!$AN$2,IF(ISERROR(ALS_Jord_Kalk!F12),"",IF(ALS_Jord_Kalk!F12=0,"",ALS_Jord_Kalk!F12)),Eurofins_jord_kalk!$AN$3,IF(ISERROR(Eurofins_jord_kalk!H12),"",IF(Eurofins_jord_kalk!H12=0,"",Eurofins_jord_kalk!H12)))</f>
        <v>#N/A</v>
      </c>
      <c r="G11" s="34" t="e">
        <f ca="1">_xlfn.IFS(ALS_Jord_Kalk!$AN$2,IF(ISERROR(ALS_Jord_Kalk!G12),"",IF(ALS_Jord_Kalk!G12=0,"",ALS_Jord_Kalk!G12)),Eurofins_jord_kalk!$AN$3,IF(ISERROR(Eurofins_jord_kalk!G12),"",IF(Eurofins_jord_kalk!G12=0,"",Eurofins_jord_kalk!G12)))</f>
        <v>#N/A</v>
      </c>
      <c r="H11" s="34" t="e">
        <f ca="1">_xlfn.IFS(ALS_Jord_Kalk!$AN$2,IF(ISERROR(ALS_Jord_Kalk!H12),"",IF(ALS_Jord_Kalk!H12=0,"",ALS_Jord_Kalk!H12)),Eurofins_jord_kalk!$AN$3,IF(ISERROR(Eurofins_jord_kalk!H12),"",IF(Eurofins_jord_kalk!H12=0,"",Eurofins_jord_kalk!H12)))</f>
        <v>#N/A</v>
      </c>
      <c r="I11" s="34" t="e">
        <f ca="1">_xlfn.IFS(ALS_Jord_Kalk!$AN$2,IF(ISERROR(ALS_Jord_Kalk!I12),"",IF(ALS_Jord_Kalk!I12=0,"",ALS_Jord_Kalk!I12)),Eurofins_jord_kalk!$AN$3,IF(ISERROR(Eurofins_jord_kalk!I12),"",IF(Eurofins_jord_kalk!I12=0,"",Eurofins_jord_kalk!I12)))</f>
        <v>#N/A</v>
      </c>
      <c r="J11" s="34" t="e">
        <f ca="1">_xlfn.IFS(ALS_Jord_Kalk!$AN$2,IF(ISERROR(ALS_Jord_Kalk!J12),"",IF(ALS_Jord_Kalk!J12=0,"",ALS_Jord_Kalk!J12)),Eurofins_jord_kalk!$AN$3,IF(ISERROR(Eurofins_jord_kalk!J12),"",IF(Eurofins_jord_kalk!J12=0,"",Eurofins_jord_kalk!J12)))</f>
        <v>#N/A</v>
      </c>
      <c r="K11" s="34" t="e">
        <f ca="1">_xlfn.IFS(ALS_Jord_Kalk!$AN$2,IF(ISERROR(ALS_Jord_Kalk!K12),"",IF(ALS_Jord_Kalk!K12=0,"",ALS_Jord_Kalk!K12)),Eurofins_jord_kalk!$AN$3,IF(ISERROR(Eurofins_jord_kalk!K12),"",IF(Eurofins_jord_kalk!K12=0,"",Eurofins_jord_kalk!K12)))</f>
        <v>#N/A</v>
      </c>
      <c r="L11" s="34" t="e">
        <f ca="1">_xlfn.IFS(ALS_Jord_Kalk!$AN$2,IF(ISERROR(ALS_Jord_Kalk!L12),"",IF(ALS_Jord_Kalk!L12=0,"",ALS_Jord_Kalk!L12)),Eurofins_jord_kalk!$AN$3,IF(ISERROR(Eurofins_jord_kalk!L12),"",IF(Eurofins_jord_kalk!L12=0,"",Eurofins_jord_kalk!L12)))</f>
        <v>#N/A</v>
      </c>
      <c r="M11" s="34" t="e">
        <f ca="1">_xlfn.IFS(ALS_Jord_Kalk!$AN$2,IF(ISERROR(ALS_Jord_Kalk!M12),"",IF(ALS_Jord_Kalk!M12=0,"",ALS_Jord_Kalk!M12)),Eurofins_jord_kalk!$AN$3,IF(ISERROR(Eurofins_jord_kalk!M12),"",IF(Eurofins_jord_kalk!M12=0,"",Eurofins_jord_kalk!M12)))</f>
        <v>#N/A</v>
      </c>
      <c r="N11" s="34" t="e">
        <f ca="1">_xlfn.IFS(ALS_Jord_Kalk!$AN$2,IF(ISERROR(ALS_Jord_Kalk!N12),"",IF(ALS_Jord_Kalk!N12=0,"",ALS_Jord_Kalk!N12)),Eurofins_jord_kalk!$AN$3,IF(ISERROR(Eurofins_jord_kalk!N12),"",IF(Eurofins_jord_kalk!N12=0,"",Eurofins_jord_kalk!N12)))</f>
        <v>#N/A</v>
      </c>
      <c r="O11" s="34" t="e">
        <f ca="1">_xlfn.IFS(ALS_Jord_Kalk!$AN$2,IF(ISERROR(ALS_Jord_Kalk!O12),"",IF(ALS_Jord_Kalk!O12=0,"",ALS_Jord_Kalk!O12)),Eurofins_jord_kalk!$AN$3,IF(ISERROR(Eurofins_jord_kalk!O12),"",IF(Eurofins_jord_kalk!O12=0,"",Eurofins_jord_kalk!O12)))</f>
        <v>#N/A</v>
      </c>
      <c r="P11" s="34" t="e">
        <f ca="1">_xlfn.IFS(ALS_Jord_Kalk!$AN$2,IF(ISERROR(ALS_Jord_Kalk!P12),"",IF(ALS_Jord_Kalk!P12=0,"",ALS_Jord_Kalk!P12)),Eurofins_jord_kalk!$AN$3,IF(ISERROR(Eurofins_jord_kalk!P12),"",IF(Eurofins_jord_kalk!P12=0,"",Eurofins_jord_kalk!P12)))</f>
        <v>#N/A</v>
      </c>
      <c r="Q11" s="34" t="e">
        <f ca="1">_xlfn.IFS(ALS_Jord_Kalk!$AN$2,IF(ISERROR(ALS_Jord_Kalk!Q12),"",IF(ALS_Jord_Kalk!Q12=0,"",ALS_Jord_Kalk!Q12)),Eurofins_jord_kalk!$AN$3,IF(ISERROR(Eurofins_jord_kalk!Q12),"",IF(Eurofins_jord_kalk!Q12=0,"",Eurofins_jord_kalk!Q12)))</f>
        <v>#N/A</v>
      </c>
      <c r="R11" s="34" t="e">
        <f ca="1">_xlfn.IFS(ALS_Jord_Kalk!$AN$2,IF(ISERROR(ALS_Jord_Kalk!R12),"",IF(ALS_Jord_Kalk!R12=0,"",ALS_Jord_Kalk!R12)),Eurofins_jord_kalk!$AN$3,IF(ISERROR(Eurofins_jord_kalk!R12),"",IF(Eurofins_jord_kalk!R12=0,"",Eurofins_jord_kalk!R12)))</f>
        <v>#N/A</v>
      </c>
      <c r="S11" s="34" t="e">
        <f ca="1">_xlfn.IFS(ALS_Jord_Kalk!$AN$2,IF(ISERROR(ALS_Jord_Kalk!S12),"",IF(ALS_Jord_Kalk!S12=0,"",ALS_Jord_Kalk!S12)),Eurofins_jord_kalk!$AN$3,IF(ISERROR(Eurofins_jord_kalk!S12),"",IF(Eurofins_jord_kalk!S12=0,"",Eurofins_jord_kalk!S12)))</f>
        <v>#N/A</v>
      </c>
      <c r="T11" s="34" t="e">
        <f ca="1">_xlfn.IFS(ALS_Jord_Kalk!$AN$2,IF(ISERROR(ALS_Jord_Kalk!T12),"",IF(ALS_Jord_Kalk!T12=0,"",ALS_Jord_Kalk!T12)),Eurofins_jord_kalk!$AN$3,IF(ISERROR(Eurofins_jord_kalk!T12),"",IF(Eurofins_jord_kalk!T12=0,"",Eurofins_jord_kalk!T12)))</f>
        <v>#N/A</v>
      </c>
      <c r="U11" s="34" t="e">
        <f ca="1">_xlfn.IFS(ALS_Jord_Kalk!$AN$2,IF(ISERROR(ALS_Jord_Kalk!U12),"",IF(ALS_Jord_Kalk!U12=0,"",ALS_Jord_Kalk!U12)),Eurofins_jord_kalk!$AN$3,IF(ISERROR(Eurofins_jord_kalk!U12),"",IF(Eurofins_jord_kalk!U12=0,"",Eurofins_jord_kalk!U12)))</f>
        <v>#N/A</v>
      </c>
      <c r="V11" s="34" t="e">
        <f ca="1">_xlfn.IFS(ALS_Jord_Kalk!$AN$2,IF(ISERROR(ALS_Jord_Kalk!V12),"",IF(ALS_Jord_Kalk!V12=0,"",ALS_Jord_Kalk!V12)),Eurofins_jord_kalk!$AN$3,IF(ISERROR(Eurofins_jord_kalk!V12),"",IF(Eurofins_jord_kalk!V12=0,"",Eurofins_jord_kalk!V12)))</f>
        <v>#N/A</v>
      </c>
      <c r="W11" s="34" t="e">
        <f ca="1">_xlfn.IFS(ALS_Jord_Kalk!$AN$2,IF(ISERROR(ALS_Jord_Kalk!W12),"",IF(ALS_Jord_Kalk!W12=0,"",ALS_Jord_Kalk!W12)),Eurofins_jord_kalk!$AN$3,IF(ISERROR(Eurofins_jord_kalk!W12),"",IF(Eurofins_jord_kalk!W12=0,"",Eurofins_jord_kalk!W12)))</f>
        <v>#N/A</v>
      </c>
      <c r="X11" s="34" t="e">
        <f ca="1">_xlfn.IFS(ALS_Jord_Kalk!$AN$2,IF(ISERROR(ALS_Jord_Kalk!X12),"",IF(ALS_Jord_Kalk!X12=0,"",ALS_Jord_Kalk!X12)),Eurofins_jord_kalk!$AN$3,IF(ISERROR(Eurofins_jord_kalk!X12),"",IF(Eurofins_jord_kalk!X12=0,"",Eurofins_jord_kalk!X12)))</f>
        <v>#N/A</v>
      </c>
      <c r="Y11" s="34" t="e">
        <f ca="1">_xlfn.IFS(ALS_Jord_Kalk!$AN$2,IF(ISERROR(ALS_Jord_Kalk!Y12),"",IF(ALS_Jord_Kalk!Y12=0,"",ALS_Jord_Kalk!Y12)),Eurofins_jord_kalk!$AN$3,IF(ISERROR(Eurofins_jord_kalk!Y12),"",IF(Eurofins_jord_kalk!Y12=0,"",Eurofins_jord_kalk!Y12)))</f>
        <v>#N/A</v>
      </c>
      <c r="Z11" s="34" t="e">
        <f ca="1">_xlfn.IFS(ALS_Jord_Kalk!$AN$2,IF(ISERROR(ALS_Jord_Kalk!Z12),"",IF(ALS_Jord_Kalk!Z12=0,"",ALS_Jord_Kalk!Z12)),Eurofins_jord_kalk!$AN$3,IF(ISERROR(Eurofins_jord_kalk!Z12),"",IF(Eurofins_jord_kalk!Z12=0,"",Eurofins_jord_kalk!Z12)))</f>
        <v>#N/A</v>
      </c>
      <c r="AA11" s="34" t="e">
        <f ca="1">_xlfn.IFS(ALS_Jord_Kalk!$AN$2,IF(ISERROR(ALS_Jord_Kalk!AA12),"",IF(ALS_Jord_Kalk!AA12=0,"",ALS_Jord_Kalk!AA12)),Eurofins_jord_kalk!$AN$3,IF(ISERROR(Eurofins_jord_kalk!AA12),"",IF(Eurofins_jord_kalk!AA12=0,"",Eurofins_jord_kalk!AA12)))</f>
        <v>#N/A</v>
      </c>
      <c r="AB11" s="34" t="e">
        <f ca="1">_xlfn.IFS(ALS_Jord_Kalk!$AN$2,IF(ISERROR(ALS_Jord_Kalk!AB12),"",IF(ALS_Jord_Kalk!AB12=0,"",ALS_Jord_Kalk!AB12)),Eurofins_jord_kalk!$AN$3,IF(ISERROR(Eurofins_jord_kalk!AB12),"",IF(Eurofins_jord_kalk!AB12=0,"",Eurofins_jord_kalk!AB12)))</f>
        <v>#N/A</v>
      </c>
      <c r="AC11" s="34" t="e">
        <f ca="1">_xlfn.IFS(ALS_Jord_Kalk!$AN$2,IF(ISERROR(ALS_Jord_Kalk!AC12),"",IF(ALS_Jord_Kalk!AC12=0,"",ALS_Jord_Kalk!AC12)),Eurofins_jord_kalk!$AN$3,IF(ISERROR(Eurofins_jord_kalk!AC12),"",IF(Eurofins_jord_kalk!AC12=0,"",Eurofins_jord_kalk!AC12)))</f>
        <v>#N/A</v>
      </c>
      <c r="AD11" s="34" t="e">
        <f ca="1">_xlfn.IFS(ALS_Jord_Kalk!$AN$2,IF(ISERROR(ALS_Jord_Kalk!AD12),"",IF(ALS_Jord_Kalk!AD12=0,"",ALS_Jord_Kalk!AD12)),Eurofins_jord_kalk!$AN$3,IF(ISERROR(Eurofins_jord_kalk!AD12),"",IF(Eurofins_jord_kalk!AD12=0,"",Eurofins_jord_kalk!AD12)))</f>
        <v>#N/A</v>
      </c>
      <c r="AE11" s="34" t="e">
        <f ca="1">_xlfn.IFS(ALS_Jord_Kalk!$AN$2,IF(ISERROR(ALS_Jord_Kalk!AE12),"",IF(ALS_Jord_Kalk!AE12=0,"",ALS_Jord_Kalk!AE12)),Eurofins_jord_kalk!$AN$3,IF(ISERROR(Eurofins_jord_kalk!AE12),"",IF(Eurofins_jord_kalk!AE12=0,"",Eurofins_jord_kalk!AE12)))</f>
        <v>#N/A</v>
      </c>
      <c r="AF11" s="34" t="e">
        <f ca="1">_xlfn.IFS(ALS_Jord_Kalk!$AN$2,IF(ISERROR(ALS_Jord_Kalk!AF12),"",IF(ALS_Jord_Kalk!AF12=0,"",ALS_Jord_Kalk!AF12)),Eurofins_jord_kalk!$AN$3,IF(ISERROR(Eurofins_jord_kalk!AF12),"",IF(Eurofins_jord_kalk!AF12=0,"",Eurofins_jord_kalk!AF12)))</f>
        <v>#N/A</v>
      </c>
      <c r="AG11" s="34" t="e">
        <f ca="1">_xlfn.IFS(ALS_Jord_Kalk!$AN$2,IF(ISERROR(ALS_Jord_Kalk!AG12),"",IF(ALS_Jord_Kalk!AG12=0,"",ALS_Jord_Kalk!AG12)),Eurofins_jord_kalk!$AN$3,IF(ISERROR(Eurofins_jord_kalk!AG12),"",IF(Eurofins_jord_kalk!AG12=0,"",Eurofins_jord_kalk!AG12)))</f>
        <v>#N/A</v>
      </c>
      <c r="AH11" s="40"/>
    </row>
    <row r="12" spans="1:34" x14ac:dyDescent="0.25">
      <c r="A12" s="42"/>
      <c r="B12" s="32" t="e">
        <f ca="1">_xlfn.IFS(ALS_Jord_Kalk!$AN$2,IF(ISERROR(ALS_Jord_Kalk!B13),"",IF(ALS_Jord_Kalk!B13=0,"",ALS_Jord_Kalk!B13)),Eurofins_jord_kalk!$AN$3,IF(ISERROR(Eurofins_jord_kalk!B13),"",IF(Eurofins_jord_kalk!B13=0,"",Eurofins_jord_kalk!B13)))</f>
        <v>#N/A</v>
      </c>
      <c r="C12" s="32" t="e">
        <f ca="1">_xlfn.IFS(ALS_Jord_Kalk!$AN$2,IF(ISERROR(ALS_Jord_Kalk!C13),"",IF(ALS_Jord_Kalk!C13=0,"",ALS_Jord_Kalk!C13)),Eurofins_jord_kalk!$AN$3,IF(ISERROR(Eurofins_jord_kalk!C13),"",IF(Eurofins_jord_kalk!C13=0,"",Eurofins_jord_kalk!C13)))</f>
        <v>#N/A</v>
      </c>
      <c r="D12" s="59" t="e">
        <f ca="1">_xlfn.IFS(ALS_Jord_Kalk!$AN$2,IF(ISERROR(ALS_Jord_Kalk!D13),"",IF(ALS_Jord_Kalk!D13=0,"",ALS_Jord_Kalk!D13)),Eurofins_jord_kalk!$AN$3,IF(ISERROR(Eurofins_jord_kalk!D13),"",IF(Eurofins_jord_kalk!D13=0,"",Eurofins_jord_kalk!D13)))</f>
        <v>#N/A</v>
      </c>
      <c r="E12" s="59" t="e">
        <f ca="1">_xlfn.IFS(ALS_Jord_Kalk!$AN$2,IF(ISERROR(ALS_Jord_Kalk!E13),"",IF(ALS_Jord_Kalk!E13=0,"",ALS_Jord_Kalk!E13)),Eurofins_jord_kalk!$AN$3,IF(ISERROR(Eurofins_jord_kalk!G13),"",IF(Eurofins_jord_kalk!G13=0,"",Eurofins_jord_kalk!G13)))</f>
        <v>#N/A</v>
      </c>
      <c r="F12" s="59" t="e">
        <f ca="1">_xlfn.IFS(ALS_Jord_Kalk!$AN$2,IF(ISERROR(ALS_Jord_Kalk!F13),"",IF(ALS_Jord_Kalk!F13=0,"",ALS_Jord_Kalk!F13)),Eurofins_jord_kalk!$AN$3,IF(ISERROR(Eurofins_jord_kalk!H13),"",IF(Eurofins_jord_kalk!H13=0,"",Eurofins_jord_kalk!H13)))</f>
        <v>#N/A</v>
      </c>
      <c r="G12" s="34" t="e">
        <f ca="1">_xlfn.IFS(ALS_Jord_Kalk!$AN$2,IF(ISERROR(ALS_Jord_Kalk!G13),"",IF(ALS_Jord_Kalk!G13=0,"",ALS_Jord_Kalk!G13)),Eurofins_jord_kalk!$AN$3,IF(ISERROR(Eurofins_jord_kalk!G13),"",IF(Eurofins_jord_kalk!G13=0,"",Eurofins_jord_kalk!G13)))</f>
        <v>#N/A</v>
      </c>
      <c r="H12" s="34" t="e">
        <f ca="1">_xlfn.IFS(ALS_Jord_Kalk!$AN$2,IF(ISERROR(ALS_Jord_Kalk!H13),"",IF(ALS_Jord_Kalk!H13=0,"",ALS_Jord_Kalk!H13)),Eurofins_jord_kalk!$AN$3,IF(ISERROR(Eurofins_jord_kalk!H13),"",IF(Eurofins_jord_kalk!H13=0,"",Eurofins_jord_kalk!H13)))</f>
        <v>#N/A</v>
      </c>
      <c r="I12" s="34" t="e">
        <f ca="1">_xlfn.IFS(ALS_Jord_Kalk!$AN$2,IF(ISERROR(ALS_Jord_Kalk!I13),"",IF(ALS_Jord_Kalk!I13=0,"",ALS_Jord_Kalk!I13)),Eurofins_jord_kalk!$AN$3,IF(ISERROR(Eurofins_jord_kalk!I13),"",IF(Eurofins_jord_kalk!I13=0,"",Eurofins_jord_kalk!I13)))</f>
        <v>#N/A</v>
      </c>
      <c r="J12" s="34" t="e">
        <f ca="1">_xlfn.IFS(ALS_Jord_Kalk!$AN$2,IF(ISERROR(ALS_Jord_Kalk!J13),"",IF(ALS_Jord_Kalk!J13=0,"",ALS_Jord_Kalk!J13)),Eurofins_jord_kalk!$AN$3,IF(ISERROR(Eurofins_jord_kalk!J13),"",IF(Eurofins_jord_kalk!J13=0,"",Eurofins_jord_kalk!J13)))</f>
        <v>#N/A</v>
      </c>
      <c r="K12" s="34" t="e">
        <f ca="1">_xlfn.IFS(ALS_Jord_Kalk!$AN$2,IF(ISERROR(ALS_Jord_Kalk!K13),"",IF(ALS_Jord_Kalk!K13=0,"",ALS_Jord_Kalk!K13)),Eurofins_jord_kalk!$AN$3,IF(ISERROR(Eurofins_jord_kalk!K13),"",IF(Eurofins_jord_kalk!K13=0,"",Eurofins_jord_kalk!K13)))</f>
        <v>#N/A</v>
      </c>
      <c r="L12" s="34" t="e">
        <f ca="1">_xlfn.IFS(ALS_Jord_Kalk!$AN$2,IF(ISERROR(ALS_Jord_Kalk!L13),"",IF(ALS_Jord_Kalk!L13=0,"",ALS_Jord_Kalk!L13)),Eurofins_jord_kalk!$AN$3,IF(ISERROR(Eurofins_jord_kalk!L13),"",IF(Eurofins_jord_kalk!L13=0,"",Eurofins_jord_kalk!L13)))</f>
        <v>#N/A</v>
      </c>
      <c r="M12" s="34" t="e">
        <f ca="1">_xlfn.IFS(ALS_Jord_Kalk!$AN$2,IF(ISERROR(ALS_Jord_Kalk!M13),"",IF(ALS_Jord_Kalk!M13=0,"",ALS_Jord_Kalk!M13)),Eurofins_jord_kalk!$AN$3,IF(ISERROR(Eurofins_jord_kalk!M13),"",IF(Eurofins_jord_kalk!M13=0,"",Eurofins_jord_kalk!M13)))</f>
        <v>#N/A</v>
      </c>
      <c r="N12" s="34" t="e">
        <f ca="1">_xlfn.IFS(ALS_Jord_Kalk!$AN$2,IF(ISERROR(ALS_Jord_Kalk!N13),"",IF(ALS_Jord_Kalk!N13=0,"",ALS_Jord_Kalk!N13)),Eurofins_jord_kalk!$AN$3,IF(ISERROR(Eurofins_jord_kalk!N13),"",IF(Eurofins_jord_kalk!N13=0,"",Eurofins_jord_kalk!N13)))</f>
        <v>#N/A</v>
      </c>
      <c r="O12" s="34" t="e">
        <f ca="1">_xlfn.IFS(ALS_Jord_Kalk!$AN$2,IF(ISERROR(ALS_Jord_Kalk!O13),"",IF(ALS_Jord_Kalk!O13=0,"",ALS_Jord_Kalk!O13)),Eurofins_jord_kalk!$AN$3,IF(ISERROR(Eurofins_jord_kalk!O13),"",IF(Eurofins_jord_kalk!O13=0,"",Eurofins_jord_kalk!O13)))</f>
        <v>#N/A</v>
      </c>
      <c r="P12" s="34" t="e">
        <f ca="1">_xlfn.IFS(ALS_Jord_Kalk!$AN$2,IF(ISERROR(ALS_Jord_Kalk!P13),"",IF(ALS_Jord_Kalk!P13=0,"",ALS_Jord_Kalk!P13)),Eurofins_jord_kalk!$AN$3,IF(ISERROR(Eurofins_jord_kalk!P13),"",IF(Eurofins_jord_kalk!P13=0,"",Eurofins_jord_kalk!P13)))</f>
        <v>#N/A</v>
      </c>
      <c r="Q12" s="34" t="e">
        <f ca="1">_xlfn.IFS(ALS_Jord_Kalk!$AN$2,IF(ISERROR(ALS_Jord_Kalk!Q13),"",IF(ALS_Jord_Kalk!Q13=0,"",ALS_Jord_Kalk!Q13)),Eurofins_jord_kalk!$AN$3,IF(ISERROR(Eurofins_jord_kalk!Q13),"",IF(Eurofins_jord_kalk!Q13=0,"",Eurofins_jord_kalk!Q13)))</f>
        <v>#N/A</v>
      </c>
      <c r="R12" s="34" t="e">
        <f ca="1">_xlfn.IFS(ALS_Jord_Kalk!$AN$2,IF(ISERROR(ALS_Jord_Kalk!R13),"",IF(ALS_Jord_Kalk!R13=0,"",ALS_Jord_Kalk!R13)),Eurofins_jord_kalk!$AN$3,IF(ISERROR(Eurofins_jord_kalk!R13),"",IF(Eurofins_jord_kalk!R13=0,"",Eurofins_jord_kalk!R13)))</f>
        <v>#N/A</v>
      </c>
      <c r="S12" s="34" t="e">
        <f ca="1">_xlfn.IFS(ALS_Jord_Kalk!$AN$2,IF(ISERROR(ALS_Jord_Kalk!S13),"",IF(ALS_Jord_Kalk!S13=0,"",ALS_Jord_Kalk!S13)),Eurofins_jord_kalk!$AN$3,IF(ISERROR(Eurofins_jord_kalk!S13),"",IF(Eurofins_jord_kalk!S13=0,"",Eurofins_jord_kalk!S13)))</f>
        <v>#N/A</v>
      </c>
      <c r="T12" s="34" t="e">
        <f ca="1">_xlfn.IFS(ALS_Jord_Kalk!$AN$2,IF(ISERROR(ALS_Jord_Kalk!T13),"",IF(ALS_Jord_Kalk!T13=0,"",ALS_Jord_Kalk!T13)),Eurofins_jord_kalk!$AN$3,IF(ISERROR(Eurofins_jord_kalk!T13),"",IF(Eurofins_jord_kalk!T13=0,"",Eurofins_jord_kalk!T13)))</f>
        <v>#N/A</v>
      </c>
      <c r="U12" s="34" t="e">
        <f ca="1">_xlfn.IFS(ALS_Jord_Kalk!$AN$2,IF(ISERROR(ALS_Jord_Kalk!U13),"",IF(ALS_Jord_Kalk!U13=0,"",ALS_Jord_Kalk!U13)),Eurofins_jord_kalk!$AN$3,IF(ISERROR(Eurofins_jord_kalk!U13),"",IF(Eurofins_jord_kalk!U13=0,"",Eurofins_jord_kalk!U13)))</f>
        <v>#N/A</v>
      </c>
      <c r="V12" s="34" t="e">
        <f ca="1">_xlfn.IFS(ALS_Jord_Kalk!$AN$2,IF(ISERROR(ALS_Jord_Kalk!V13),"",IF(ALS_Jord_Kalk!V13=0,"",ALS_Jord_Kalk!V13)),Eurofins_jord_kalk!$AN$3,IF(ISERROR(Eurofins_jord_kalk!V13),"",IF(Eurofins_jord_kalk!V13=0,"",Eurofins_jord_kalk!V13)))</f>
        <v>#N/A</v>
      </c>
      <c r="W12" s="34" t="e">
        <f ca="1">_xlfn.IFS(ALS_Jord_Kalk!$AN$2,IF(ISERROR(ALS_Jord_Kalk!W13),"",IF(ALS_Jord_Kalk!W13=0,"",ALS_Jord_Kalk!W13)),Eurofins_jord_kalk!$AN$3,IF(ISERROR(Eurofins_jord_kalk!W13),"",IF(Eurofins_jord_kalk!W13=0,"",Eurofins_jord_kalk!W13)))</f>
        <v>#N/A</v>
      </c>
      <c r="X12" s="34" t="e">
        <f ca="1">_xlfn.IFS(ALS_Jord_Kalk!$AN$2,IF(ISERROR(ALS_Jord_Kalk!X13),"",IF(ALS_Jord_Kalk!X13=0,"",ALS_Jord_Kalk!X13)),Eurofins_jord_kalk!$AN$3,IF(ISERROR(Eurofins_jord_kalk!X13),"",IF(Eurofins_jord_kalk!X13=0,"",Eurofins_jord_kalk!X13)))</f>
        <v>#N/A</v>
      </c>
      <c r="Y12" s="34" t="e">
        <f ca="1">_xlfn.IFS(ALS_Jord_Kalk!$AN$2,IF(ISERROR(ALS_Jord_Kalk!Y13),"",IF(ALS_Jord_Kalk!Y13=0,"",ALS_Jord_Kalk!Y13)),Eurofins_jord_kalk!$AN$3,IF(ISERROR(Eurofins_jord_kalk!Y13),"",IF(Eurofins_jord_kalk!Y13=0,"",Eurofins_jord_kalk!Y13)))</f>
        <v>#N/A</v>
      </c>
      <c r="Z12" s="34" t="e">
        <f ca="1">_xlfn.IFS(ALS_Jord_Kalk!$AN$2,IF(ISERROR(ALS_Jord_Kalk!Z13),"",IF(ALS_Jord_Kalk!Z13=0,"",ALS_Jord_Kalk!Z13)),Eurofins_jord_kalk!$AN$3,IF(ISERROR(Eurofins_jord_kalk!Z13),"",IF(Eurofins_jord_kalk!Z13=0,"",Eurofins_jord_kalk!Z13)))</f>
        <v>#N/A</v>
      </c>
      <c r="AA12" s="34" t="e">
        <f ca="1">_xlfn.IFS(ALS_Jord_Kalk!$AN$2,IF(ISERROR(ALS_Jord_Kalk!AA13),"",IF(ALS_Jord_Kalk!AA13=0,"",ALS_Jord_Kalk!AA13)),Eurofins_jord_kalk!$AN$3,IF(ISERROR(Eurofins_jord_kalk!AA13),"",IF(Eurofins_jord_kalk!AA13=0,"",Eurofins_jord_kalk!AA13)))</f>
        <v>#N/A</v>
      </c>
      <c r="AB12" s="34" t="e">
        <f ca="1">_xlfn.IFS(ALS_Jord_Kalk!$AN$2,IF(ISERROR(ALS_Jord_Kalk!AB13),"",IF(ALS_Jord_Kalk!AB13=0,"",ALS_Jord_Kalk!AB13)),Eurofins_jord_kalk!$AN$3,IF(ISERROR(Eurofins_jord_kalk!AB13),"",IF(Eurofins_jord_kalk!AB13=0,"",Eurofins_jord_kalk!AB13)))</f>
        <v>#N/A</v>
      </c>
      <c r="AC12" s="34" t="e">
        <f ca="1">_xlfn.IFS(ALS_Jord_Kalk!$AN$2,IF(ISERROR(ALS_Jord_Kalk!AC13),"",IF(ALS_Jord_Kalk!AC13=0,"",ALS_Jord_Kalk!AC13)),Eurofins_jord_kalk!$AN$3,IF(ISERROR(Eurofins_jord_kalk!AC13),"",IF(Eurofins_jord_kalk!AC13=0,"",Eurofins_jord_kalk!AC13)))</f>
        <v>#N/A</v>
      </c>
      <c r="AD12" s="34" t="e">
        <f ca="1">_xlfn.IFS(ALS_Jord_Kalk!$AN$2,IF(ISERROR(ALS_Jord_Kalk!AD13),"",IF(ALS_Jord_Kalk!AD13=0,"",ALS_Jord_Kalk!AD13)),Eurofins_jord_kalk!$AN$3,IF(ISERROR(Eurofins_jord_kalk!AD13),"",IF(Eurofins_jord_kalk!AD13=0,"",Eurofins_jord_kalk!AD13)))</f>
        <v>#N/A</v>
      </c>
      <c r="AE12" s="34" t="e">
        <f ca="1">_xlfn.IFS(ALS_Jord_Kalk!$AN$2,IF(ISERROR(ALS_Jord_Kalk!AE13),"",IF(ALS_Jord_Kalk!AE13=0,"",ALS_Jord_Kalk!AE13)),Eurofins_jord_kalk!$AN$3,IF(ISERROR(Eurofins_jord_kalk!AE13),"",IF(Eurofins_jord_kalk!AE13=0,"",Eurofins_jord_kalk!AE13)))</f>
        <v>#N/A</v>
      </c>
      <c r="AF12" s="34" t="e">
        <f ca="1">_xlfn.IFS(ALS_Jord_Kalk!$AN$2,IF(ISERROR(ALS_Jord_Kalk!AF13),"",IF(ALS_Jord_Kalk!AF13=0,"",ALS_Jord_Kalk!AF13)),Eurofins_jord_kalk!$AN$3,IF(ISERROR(Eurofins_jord_kalk!AF13),"",IF(Eurofins_jord_kalk!AF13=0,"",Eurofins_jord_kalk!AF13)))</f>
        <v>#N/A</v>
      </c>
      <c r="AG12" s="34" t="e">
        <f ca="1">_xlfn.IFS(ALS_Jord_Kalk!$AN$2,IF(ISERROR(ALS_Jord_Kalk!AG13),"",IF(ALS_Jord_Kalk!AG13=0,"",ALS_Jord_Kalk!AG13)),Eurofins_jord_kalk!$AN$3,IF(ISERROR(Eurofins_jord_kalk!AG13),"",IF(Eurofins_jord_kalk!AG13=0,"",Eurofins_jord_kalk!AG13)))</f>
        <v>#N/A</v>
      </c>
      <c r="AH12" s="40"/>
    </row>
    <row r="13" spans="1:34" x14ac:dyDescent="0.25">
      <c r="A13" s="42"/>
      <c r="B13" s="32" t="e">
        <f ca="1">_xlfn.IFS(ALS_Jord_Kalk!$AN$2,IF(ISERROR(ALS_Jord_Kalk!B14),"",IF(ALS_Jord_Kalk!B14=0,"",ALS_Jord_Kalk!B14)),Eurofins_jord_kalk!$AN$3,IF(ISERROR(Eurofins_jord_kalk!B14),"",IF(Eurofins_jord_kalk!B14=0,"",Eurofins_jord_kalk!B14)))</f>
        <v>#N/A</v>
      </c>
      <c r="C13" s="32" t="e">
        <f ca="1">_xlfn.IFS(ALS_Jord_Kalk!$AN$2,IF(ISERROR(ALS_Jord_Kalk!C14),"",IF(ALS_Jord_Kalk!C14=0,"",ALS_Jord_Kalk!C14)),Eurofins_jord_kalk!$AN$3,IF(ISERROR(Eurofins_jord_kalk!C14),"",IF(Eurofins_jord_kalk!C14=0,"",Eurofins_jord_kalk!C14)))</f>
        <v>#N/A</v>
      </c>
      <c r="D13" s="59" t="e">
        <f ca="1">_xlfn.IFS(ALS_Jord_Kalk!$AN$2,IF(ISERROR(ALS_Jord_Kalk!D14),"",IF(ALS_Jord_Kalk!D14=0,"",ALS_Jord_Kalk!D14)),Eurofins_jord_kalk!$AN$3,IF(ISERROR(Eurofins_jord_kalk!D14),"",IF(Eurofins_jord_kalk!D14=0,"",Eurofins_jord_kalk!D14)))</f>
        <v>#N/A</v>
      </c>
      <c r="E13" s="59" t="e">
        <f ca="1">_xlfn.IFS(ALS_Jord_Kalk!$AN$2,IF(ISERROR(ALS_Jord_Kalk!E14),"",IF(ALS_Jord_Kalk!E14=0,"",ALS_Jord_Kalk!E14)),Eurofins_jord_kalk!$AN$3,IF(ISERROR(Eurofins_jord_kalk!G14),"",IF(Eurofins_jord_kalk!G14=0,"",Eurofins_jord_kalk!G14)))</f>
        <v>#N/A</v>
      </c>
      <c r="F13" s="59" t="e">
        <f ca="1">_xlfn.IFS(ALS_Jord_Kalk!$AN$2,IF(ISERROR(ALS_Jord_Kalk!F14),"",IF(ALS_Jord_Kalk!F14=0,"",ALS_Jord_Kalk!F14)),Eurofins_jord_kalk!$AN$3,IF(ISERROR(Eurofins_jord_kalk!H14),"",IF(Eurofins_jord_kalk!H14=0,"",Eurofins_jord_kalk!H14)))</f>
        <v>#N/A</v>
      </c>
      <c r="G13" s="34" t="e">
        <f ca="1">_xlfn.IFS(ALS_Jord_Kalk!$AN$2,IF(ISERROR(ALS_Jord_Kalk!G14),"",IF(ALS_Jord_Kalk!G14=0,"",ALS_Jord_Kalk!G14)),Eurofins_jord_kalk!$AN$3,IF(ISERROR(Eurofins_jord_kalk!G14),"",IF(Eurofins_jord_kalk!G14=0,"",Eurofins_jord_kalk!G14)))</f>
        <v>#N/A</v>
      </c>
      <c r="H13" s="34" t="e">
        <f ca="1">_xlfn.IFS(ALS_Jord_Kalk!$AN$2,IF(ISERROR(ALS_Jord_Kalk!H14),"",IF(ALS_Jord_Kalk!H14=0,"",ALS_Jord_Kalk!H14)),Eurofins_jord_kalk!$AN$3,IF(ISERROR(Eurofins_jord_kalk!H14),"",IF(Eurofins_jord_kalk!H14=0,"",Eurofins_jord_kalk!H14)))</f>
        <v>#N/A</v>
      </c>
      <c r="I13" s="34" t="e">
        <f ca="1">_xlfn.IFS(ALS_Jord_Kalk!$AN$2,IF(ISERROR(ALS_Jord_Kalk!I14),"",IF(ALS_Jord_Kalk!I14=0,"",ALS_Jord_Kalk!I14)),Eurofins_jord_kalk!$AN$3,IF(ISERROR(Eurofins_jord_kalk!I14),"",IF(Eurofins_jord_kalk!I14=0,"",Eurofins_jord_kalk!I14)))</f>
        <v>#N/A</v>
      </c>
      <c r="J13" s="34" t="e">
        <f ca="1">_xlfn.IFS(ALS_Jord_Kalk!$AN$2,IF(ISERROR(ALS_Jord_Kalk!J14),"",IF(ALS_Jord_Kalk!J14=0,"",ALS_Jord_Kalk!J14)),Eurofins_jord_kalk!$AN$3,IF(ISERROR(Eurofins_jord_kalk!J14),"",IF(Eurofins_jord_kalk!J14=0,"",Eurofins_jord_kalk!J14)))</f>
        <v>#N/A</v>
      </c>
      <c r="K13" s="34" t="e">
        <f ca="1">_xlfn.IFS(ALS_Jord_Kalk!$AN$2,IF(ISERROR(ALS_Jord_Kalk!K14),"",IF(ALS_Jord_Kalk!K14=0,"",ALS_Jord_Kalk!K14)),Eurofins_jord_kalk!$AN$3,IF(ISERROR(Eurofins_jord_kalk!K14),"",IF(Eurofins_jord_kalk!K14=0,"",Eurofins_jord_kalk!K14)))</f>
        <v>#N/A</v>
      </c>
      <c r="L13" s="34" t="e">
        <f ca="1">_xlfn.IFS(ALS_Jord_Kalk!$AN$2,IF(ISERROR(ALS_Jord_Kalk!L14),"",IF(ALS_Jord_Kalk!L14=0,"",ALS_Jord_Kalk!L14)),Eurofins_jord_kalk!$AN$3,IF(ISERROR(Eurofins_jord_kalk!L14),"",IF(Eurofins_jord_kalk!L14=0,"",Eurofins_jord_kalk!L14)))</f>
        <v>#N/A</v>
      </c>
      <c r="M13" s="34" t="e">
        <f ca="1">_xlfn.IFS(ALS_Jord_Kalk!$AN$2,IF(ISERROR(ALS_Jord_Kalk!M14),"",IF(ALS_Jord_Kalk!M14=0,"",ALS_Jord_Kalk!M14)),Eurofins_jord_kalk!$AN$3,IF(ISERROR(Eurofins_jord_kalk!M14),"",IF(Eurofins_jord_kalk!M14=0,"",Eurofins_jord_kalk!M14)))</f>
        <v>#N/A</v>
      </c>
      <c r="N13" s="34" t="e">
        <f ca="1">_xlfn.IFS(ALS_Jord_Kalk!$AN$2,IF(ISERROR(ALS_Jord_Kalk!N14),"",IF(ALS_Jord_Kalk!N14=0,"",ALS_Jord_Kalk!N14)),Eurofins_jord_kalk!$AN$3,IF(ISERROR(Eurofins_jord_kalk!N14),"",IF(Eurofins_jord_kalk!N14=0,"",Eurofins_jord_kalk!N14)))</f>
        <v>#N/A</v>
      </c>
      <c r="O13" s="34" t="e">
        <f ca="1">_xlfn.IFS(ALS_Jord_Kalk!$AN$2,IF(ISERROR(ALS_Jord_Kalk!O14),"",IF(ALS_Jord_Kalk!O14=0,"",ALS_Jord_Kalk!O14)),Eurofins_jord_kalk!$AN$3,IF(ISERROR(Eurofins_jord_kalk!O14),"",IF(Eurofins_jord_kalk!O14=0,"",Eurofins_jord_kalk!O14)))</f>
        <v>#N/A</v>
      </c>
      <c r="P13" s="34" t="e">
        <f ca="1">_xlfn.IFS(ALS_Jord_Kalk!$AN$2,IF(ISERROR(ALS_Jord_Kalk!P14),"",IF(ALS_Jord_Kalk!P14=0,"",ALS_Jord_Kalk!P14)),Eurofins_jord_kalk!$AN$3,IF(ISERROR(Eurofins_jord_kalk!P14),"",IF(Eurofins_jord_kalk!P14=0,"",Eurofins_jord_kalk!P14)))</f>
        <v>#N/A</v>
      </c>
      <c r="Q13" s="34" t="e">
        <f ca="1">_xlfn.IFS(ALS_Jord_Kalk!$AN$2,IF(ISERROR(ALS_Jord_Kalk!Q14),"",IF(ALS_Jord_Kalk!Q14=0,"",ALS_Jord_Kalk!Q14)),Eurofins_jord_kalk!$AN$3,IF(ISERROR(Eurofins_jord_kalk!Q14),"",IF(Eurofins_jord_kalk!Q14=0,"",Eurofins_jord_kalk!Q14)))</f>
        <v>#N/A</v>
      </c>
      <c r="R13" s="34" t="e">
        <f ca="1">_xlfn.IFS(ALS_Jord_Kalk!$AN$2,IF(ISERROR(ALS_Jord_Kalk!R14),"",IF(ALS_Jord_Kalk!R14=0,"",ALS_Jord_Kalk!R14)),Eurofins_jord_kalk!$AN$3,IF(ISERROR(Eurofins_jord_kalk!R14),"",IF(Eurofins_jord_kalk!R14=0,"",Eurofins_jord_kalk!R14)))</f>
        <v>#N/A</v>
      </c>
      <c r="S13" s="34" t="e">
        <f ca="1">_xlfn.IFS(ALS_Jord_Kalk!$AN$2,IF(ISERROR(ALS_Jord_Kalk!S14),"",IF(ALS_Jord_Kalk!S14=0,"",ALS_Jord_Kalk!S14)),Eurofins_jord_kalk!$AN$3,IF(ISERROR(Eurofins_jord_kalk!S14),"",IF(Eurofins_jord_kalk!S14=0,"",Eurofins_jord_kalk!S14)))</f>
        <v>#N/A</v>
      </c>
      <c r="T13" s="34" t="e">
        <f ca="1">_xlfn.IFS(ALS_Jord_Kalk!$AN$2,IF(ISERROR(ALS_Jord_Kalk!T14),"",IF(ALS_Jord_Kalk!T14=0,"",ALS_Jord_Kalk!T14)),Eurofins_jord_kalk!$AN$3,IF(ISERROR(Eurofins_jord_kalk!T14),"",IF(Eurofins_jord_kalk!T14=0,"",Eurofins_jord_kalk!T14)))</f>
        <v>#N/A</v>
      </c>
      <c r="U13" s="34" t="e">
        <f ca="1">_xlfn.IFS(ALS_Jord_Kalk!$AN$2,IF(ISERROR(ALS_Jord_Kalk!U14),"",IF(ALS_Jord_Kalk!U14=0,"",ALS_Jord_Kalk!U14)),Eurofins_jord_kalk!$AN$3,IF(ISERROR(Eurofins_jord_kalk!U14),"",IF(Eurofins_jord_kalk!U14=0,"",Eurofins_jord_kalk!U14)))</f>
        <v>#N/A</v>
      </c>
      <c r="V13" s="34" t="e">
        <f ca="1">_xlfn.IFS(ALS_Jord_Kalk!$AN$2,IF(ISERROR(ALS_Jord_Kalk!V14),"",IF(ALS_Jord_Kalk!V14=0,"",ALS_Jord_Kalk!V14)),Eurofins_jord_kalk!$AN$3,IF(ISERROR(Eurofins_jord_kalk!V14),"",IF(Eurofins_jord_kalk!V14=0,"",Eurofins_jord_kalk!V14)))</f>
        <v>#N/A</v>
      </c>
      <c r="W13" s="34" t="e">
        <f ca="1">_xlfn.IFS(ALS_Jord_Kalk!$AN$2,IF(ISERROR(ALS_Jord_Kalk!W14),"",IF(ALS_Jord_Kalk!W14=0,"",ALS_Jord_Kalk!W14)),Eurofins_jord_kalk!$AN$3,IF(ISERROR(Eurofins_jord_kalk!W14),"",IF(Eurofins_jord_kalk!W14=0,"",Eurofins_jord_kalk!W14)))</f>
        <v>#N/A</v>
      </c>
      <c r="X13" s="34" t="e">
        <f ca="1">_xlfn.IFS(ALS_Jord_Kalk!$AN$2,IF(ISERROR(ALS_Jord_Kalk!X14),"",IF(ALS_Jord_Kalk!X14=0,"",ALS_Jord_Kalk!X14)),Eurofins_jord_kalk!$AN$3,IF(ISERROR(Eurofins_jord_kalk!X14),"",IF(Eurofins_jord_kalk!X14=0,"",Eurofins_jord_kalk!X14)))</f>
        <v>#N/A</v>
      </c>
      <c r="Y13" s="34" t="e">
        <f ca="1">_xlfn.IFS(ALS_Jord_Kalk!$AN$2,IF(ISERROR(ALS_Jord_Kalk!Y14),"",IF(ALS_Jord_Kalk!Y14=0,"",ALS_Jord_Kalk!Y14)),Eurofins_jord_kalk!$AN$3,IF(ISERROR(Eurofins_jord_kalk!Y14),"",IF(Eurofins_jord_kalk!Y14=0,"",Eurofins_jord_kalk!Y14)))</f>
        <v>#N/A</v>
      </c>
      <c r="Z13" s="34" t="e">
        <f ca="1">_xlfn.IFS(ALS_Jord_Kalk!$AN$2,IF(ISERROR(ALS_Jord_Kalk!Z14),"",IF(ALS_Jord_Kalk!Z14=0,"",ALS_Jord_Kalk!Z14)),Eurofins_jord_kalk!$AN$3,IF(ISERROR(Eurofins_jord_kalk!Z14),"",IF(Eurofins_jord_kalk!Z14=0,"",Eurofins_jord_kalk!Z14)))</f>
        <v>#N/A</v>
      </c>
      <c r="AA13" s="34" t="e">
        <f ca="1">_xlfn.IFS(ALS_Jord_Kalk!$AN$2,IF(ISERROR(ALS_Jord_Kalk!AA14),"",IF(ALS_Jord_Kalk!AA14=0,"",ALS_Jord_Kalk!AA14)),Eurofins_jord_kalk!$AN$3,IF(ISERROR(Eurofins_jord_kalk!AA14),"",IF(Eurofins_jord_kalk!AA14=0,"",Eurofins_jord_kalk!AA14)))</f>
        <v>#N/A</v>
      </c>
      <c r="AB13" s="34" t="e">
        <f ca="1">_xlfn.IFS(ALS_Jord_Kalk!$AN$2,IF(ISERROR(ALS_Jord_Kalk!AB14),"",IF(ALS_Jord_Kalk!AB14=0,"",ALS_Jord_Kalk!AB14)),Eurofins_jord_kalk!$AN$3,IF(ISERROR(Eurofins_jord_kalk!AB14),"",IF(Eurofins_jord_kalk!AB14=0,"",Eurofins_jord_kalk!AB14)))</f>
        <v>#N/A</v>
      </c>
      <c r="AC13" s="34" t="e">
        <f ca="1">_xlfn.IFS(ALS_Jord_Kalk!$AN$2,IF(ISERROR(ALS_Jord_Kalk!AC14),"",IF(ALS_Jord_Kalk!AC14=0,"",ALS_Jord_Kalk!AC14)),Eurofins_jord_kalk!$AN$3,IF(ISERROR(Eurofins_jord_kalk!AC14),"",IF(Eurofins_jord_kalk!AC14=0,"",Eurofins_jord_kalk!AC14)))</f>
        <v>#N/A</v>
      </c>
      <c r="AD13" s="34" t="e">
        <f ca="1">_xlfn.IFS(ALS_Jord_Kalk!$AN$2,IF(ISERROR(ALS_Jord_Kalk!AD14),"",IF(ALS_Jord_Kalk!AD14=0,"",ALS_Jord_Kalk!AD14)),Eurofins_jord_kalk!$AN$3,IF(ISERROR(Eurofins_jord_kalk!AD14),"",IF(Eurofins_jord_kalk!AD14=0,"",Eurofins_jord_kalk!AD14)))</f>
        <v>#N/A</v>
      </c>
      <c r="AE13" s="34" t="e">
        <f ca="1">_xlfn.IFS(ALS_Jord_Kalk!$AN$2,IF(ISERROR(ALS_Jord_Kalk!AE14),"",IF(ALS_Jord_Kalk!AE14=0,"",ALS_Jord_Kalk!AE14)),Eurofins_jord_kalk!$AN$3,IF(ISERROR(Eurofins_jord_kalk!AE14),"",IF(Eurofins_jord_kalk!AE14=0,"",Eurofins_jord_kalk!AE14)))</f>
        <v>#N/A</v>
      </c>
      <c r="AF13" s="34" t="e">
        <f ca="1">_xlfn.IFS(ALS_Jord_Kalk!$AN$2,IF(ISERROR(ALS_Jord_Kalk!AF14),"",IF(ALS_Jord_Kalk!AF14=0,"",ALS_Jord_Kalk!AF14)),Eurofins_jord_kalk!$AN$3,IF(ISERROR(Eurofins_jord_kalk!AF14),"",IF(Eurofins_jord_kalk!AF14=0,"",Eurofins_jord_kalk!AF14)))</f>
        <v>#N/A</v>
      </c>
      <c r="AG13" s="34" t="e">
        <f ca="1">_xlfn.IFS(ALS_Jord_Kalk!$AN$2,IF(ISERROR(ALS_Jord_Kalk!AG14),"",IF(ALS_Jord_Kalk!AG14=0,"",ALS_Jord_Kalk!AG14)),Eurofins_jord_kalk!$AN$3,IF(ISERROR(Eurofins_jord_kalk!AG14),"",IF(Eurofins_jord_kalk!AG14=0,"",Eurofins_jord_kalk!AG14)))</f>
        <v>#N/A</v>
      </c>
      <c r="AH13" s="40"/>
    </row>
    <row r="14" spans="1:34" x14ac:dyDescent="0.25">
      <c r="A14" s="42"/>
      <c r="B14" s="32" t="e">
        <f ca="1">_xlfn.IFS(ALS_Jord_Kalk!$AN$2,IF(ISERROR(ALS_Jord_Kalk!B15),"",IF(ALS_Jord_Kalk!B15=0,"",ALS_Jord_Kalk!B15)),Eurofins_jord_kalk!$AN$3,IF(ISERROR(Eurofins_jord_kalk!B15),"",IF(Eurofins_jord_kalk!B15=0,"",Eurofins_jord_kalk!B15)))</f>
        <v>#N/A</v>
      </c>
      <c r="C14" s="32" t="e">
        <f ca="1">_xlfn.IFS(ALS_Jord_Kalk!$AN$2,IF(ISERROR(ALS_Jord_Kalk!C15),"",IF(ALS_Jord_Kalk!C15=0,"",ALS_Jord_Kalk!C15)),Eurofins_jord_kalk!$AN$3,IF(ISERROR(Eurofins_jord_kalk!C15),"",IF(Eurofins_jord_kalk!C15=0,"",Eurofins_jord_kalk!C15)))</f>
        <v>#N/A</v>
      </c>
      <c r="D14" s="59" t="e">
        <f ca="1">_xlfn.IFS(ALS_Jord_Kalk!$AN$2,IF(ISERROR(ALS_Jord_Kalk!D15),"",IF(ALS_Jord_Kalk!D15=0,"",ALS_Jord_Kalk!D15)),Eurofins_jord_kalk!$AN$3,IF(ISERROR(Eurofins_jord_kalk!D15),"",IF(Eurofins_jord_kalk!D15=0,"",Eurofins_jord_kalk!D15)))</f>
        <v>#N/A</v>
      </c>
      <c r="E14" s="59" t="e">
        <f ca="1">_xlfn.IFS(ALS_Jord_Kalk!$AN$2,IF(ISERROR(ALS_Jord_Kalk!E15),"",IF(ALS_Jord_Kalk!E15=0,"",ALS_Jord_Kalk!E15)),Eurofins_jord_kalk!$AN$3,IF(ISERROR(Eurofins_jord_kalk!G15),"",IF(Eurofins_jord_kalk!G15=0,"",Eurofins_jord_kalk!G15)))</f>
        <v>#N/A</v>
      </c>
      <c r="F14" s="59" t="e">
        <f ca="1">_xlfn.IFS(ALS_Jord_Kalk!$AN$2,IF(ISERROR(ALS_Jord_Kalk!F15),"",IF(ALS_Jord_Kalk!F15=0,"",ALS_Jord_Kalk!F15)),Eurofins_jord_kalk!$AN$3,IF(ISERROR(Eurofins_jord_kalk!H15),"",IF(Eurofins_jord_kalk!H15=0,"",Eurofins_jord_kalk!H15)))</f>
        <v>#N/A</v>
      </c>
      <c r="G14" s="34" t="e">
        <f ca="1">_xlfn.IFS(ALS_Jord_Kalk!$AN$2,IF(ISERROR(ALS_Jord_Kalk!G15),"",IF(ALS_Jord_Kalk!G15=0,"",ALS_Jord_Kalk!G15)),Eurofins_jord_kalk!$AN$3,IF(ISERROR(Eurofins_jord_kalk!G15),"",IF(Eurofins_jord_kalk!G15=0,"",Eurofins_jord_kalk!G15)))</f>
        <v>#N/A</v>
      </c>
      <c r="H14" s="34" t="e">
        <f ca="1">_xlfn.IFS(ALS_Jord_Kalk!$AN$2,IF(ISERROR(ALS_Jord_Kalk!H15),"",IF(ALS_Jord_Kalk!H15=0,"",ALS_Jord_Kalk!H15)),Eurofins_jord_kalk!$AN$3,IF(ISERROR(Eurofins_jord_kalk!H15),"",IF(Eurofins_jord_kalk!H15=0,"",Eurofins_jord_kalk!H15)))</f>
        <v>#N/A</v>
      </c>
      <c r="I14" s="34" t="e">
        <f ca="1">_xlfn.IFS(ALS_Jord_Kalk!$AN$2,IF(ISERROR(ALS_Jord_Kalk!I15),"",IF(ALS_Jord_Kalk!I15=0,"",ALS_Jord_Kalk!I15)),Eurofins_jord_kalk!$AN$3,IF(ISERROR(Eurofins_jord_kalk!I15),"",IF(Eurofins_jord_kalk!I15=0,"",Eurofins_jord_kalk!I15)))</f>
        <v>#N/A</v>
      </c>
      <c r="J14" s="34" t="e">
        <f ca="1">_xlfn.IFS(ALS_Jord_Kalk!$AN$2,IF(ISERROR(ALS_Jord_Kalk!J15),"",IF(ALS_Jord_Kalk!J15=0,"",ALS_Jord_Kalk!J15)),Eurofins_jord_kalk!$AN$3,IF(ISERROR(Eurofins_jord_kalk!J15),"",IF(Eurofins_jord_kalk!J15=0,"",Eurofins_jord_kalk!J15)))</f>
        <v>#N/A</v>
      </c>
      <c r="K14" s="34" t="e">
        <f ca="1">_xlfn.IFS(ALS_Jord_Kalk!$AN$2,IF(ISERROR(ALS_Jord_Kalk!K15),"",IF(ALS_Jord_Kalk!K15=0,"",ALS_Jord_Kalk!K15)),Eurofins_jord_kalk!$AN$3,IF(ISERROR(Eurofins_jord_kalk!K15),"",IF(Eurofins_jord_kalk!K15=0,"",Eurofins_jord_kalk!K15)))</f>
        <v>#N/A</v>
      </c>
      <c r="L14" s="34" t="e">
        <f ca="1">_xlfn.IFS(ALS_Jord_Kalk!$AN$2,IF(ISERROR(ALS_Jord_Kalk!L15),"",IF(ALS_Jord_Kalk!L15=0,"",ALS_Jord_Kalk!L15)),Eurofins_jord_kalk!$AN$3,IF(ISERROR(Eurofins_jord_kalk!L15),"",IF(Eurofins_jord_kalk!L15=0,"",Eurofins_jord_kalk!L15)))</f>
        <v>#N/A</v>
      </c>
      <c r="M14" s="34" t="e">
        <f ca="1">_xlfn.IFS(ALS_Jord_Kalk!$AN$2,IF(ISERROR(ALS_Jord_Kalk!M15),"",IF(ALS_Jord_Kalk!M15=0,"",ALS_Jord_Kalk!M15)),Eurofins_jord_kalk!$AN$3,IF(ISERROR(Eurofins_jord_kalk!M15),"",IF(Eurofins_jord_kalk!M15=0,"",Eurofins_jord_kalk!M15)))</f>
        <v>#N/A</v>
      </c>
      <c r="N14" s="34" t="e">
        <f ca="1">_xlfn.IFS(ALS_Jord_Kalk!$AN$2,IF(ISERROR(ALS_Jord_Kalk!N15),"",IF(ALS_Jord_Kalk!N15=0,"",ALS_Jord_Kalk!N15)),Eurofins_jord_kalk!$AN$3,IF(ISERROR(Eurofins_jord_kalk!N15),"",IF(Eurofins_jord_kalk!N15=0,"",Eurofins_jord_kalk!N15)))</f>
        <v>#N/A</v>
      </c>
      <c r="O14" s="34" t="e">
        <f ca="1">_xlfn.IFS(ALS_Jord_Kalk!$AN$2,IF(ISERROR(ALS_Jord_Kalk!O15),"",IF(ALS_Jord_Kalk!O15=0,"",ALS_Jord_Kalk!O15)),Eurofins_jord_kalk!$AN$3,IF(ISERROR(Eurofins_jord_kalk!O15),"",IF(Eurofins_jord_kalk!O15=0,"",Eurofins_jord_kalk!O15)))</f>
        <v>#N/A</v>
      </c>
      <c r="P14" s="34" t="e">
        <f ca="1">_xlfn.IFS(ALS_Jord_Kalk!$AN$2,IF(ISERROR(ALS_Jord_Kalk!P15),"",IF(ALS_Jord_Kalk!P15=0,"",ALS_Jord_Kalk!P15)),Eurofins_jord_kalk!$AN$3,IF(ISERROR(Eurofins_jord_kalk!P15),"",IF(Eurofins_jord_kalk!P15=0,"",Eurofins_jord_kalk!P15)))</f>
        <v>#N/A</v>
      </c>
      <c r="Q14" s="34" t="e">
        <f ca="1">_xlfn.IFS(ALS_Jord_Kalk!$AN$2,IF(ISERROR(ALS_Jord_Kalk!Q15),"",IF(ALS_Jord_Kalk!Q15=0,"",ALS_Jord_Kalk!Q15)),Eurofins_jord_kalk!$AN$3,IF(ISERROR(Eurofins_jord_kalk!Q15),"",IF(Eurofins_jord_kalk!Q15=0,"",Eurofins_jord_kalk!Q15)))</f>
        <v>#N/A</v>
      </c>
      <c r="R14" s="34" t="e">
        <f ca="1">_xlfn.IFS(ALS_Jord_Kalk!$AN$2,IF(ISERROR(ALS_Jord_Kalk!R15),"",IF(ALS_Jord_Kalk!R15=0,"",ALS_Jord_Kalk!R15)),Eurofins_jord_kalk!$AN$3,IF(ISERROR(Eurofins_jord_kalk!R15),"",IF(Eurofins_jord_kalk!R15=0,"",Eurofins_jord_kalk!R15)))</f>
        <v>#N/A</v>
      </c>
      <c r="S14" s="34" t="e">
        <f ca="1">_xlfn.IFS(ALS_Jord_Kalk!$AN$2,IF(ISERROR(ALS_Jord_Kalk!S15),"",IF(ALS_Jord_Kalk!S15=0,"",ALS_Jord_Kalk!S15)),Eurofins_jord_kalk!$AN$3,IF(ISERROR(Eurofins_jord_kalk!S15),"",IF(Eurofins_jord_kalk!S15=0,"",Eurofins_jord_kalk!S15)))</f>
        <v>#N/A</v>
      </c>
      <c r="T14" s="34" t="e">
        <f ca="1">_xlfn.IFS(ALS_Jord_Kalk!$AN$2,IF(ISERROR(ALS_Jord_Kalk!T15),"",IF(ALS_Jord_Kalk!T15=0,"",ALS_Jord_Kalk!T15)),Eurofins_jord_kalk!$AN$3,IF(ISERROR(Eurofins_jord_kalk!T15),"",IF(Eurofins_jord_kalk!T15=0,"",Eurofins_jord_kalk!T15)))</f>
        <v>#N/A</v>
      </c>
      <c r="U14" s="34" t="e">
        <f ca="1">_xlfn.IFS(ALS_Jord_Kalk!$AN$2,IF(ISERROR(ALS_Jord_Kalk!U15),"",IF(ALS_Jord_Kalk!U15=0,"",ALS_Jord_Kalk!U15)),Eurofins_jord_kalk!$AN$3,IF(ISERROR(Eurofins_jord_kalk!U15),"",IF(Eurofins_jord_kalk!U15=0,"",Eurofins_jord_kalk!U15)))</f>
        <v>#N/A</v>
      </c>
      <c r="V14" s="34" t="e">
        <f ca="1">_xlfn.IFS(ALS_Jord_Kalk!$AN$2,IF(ISERROR(ALS_Jord_Kalk!V15),"",IF(ALS_Jord_Kalk!V15=0,"",ALS_Jord_Kalk!V15)),Eurofins_jord_kalk!$AN$3,IF(ISERROR(Eurofins_jord_kalk!V15),"",IF(Eurofins_jord_kalk!V15=0,"",Eurofins_jord_kalk!V15)))</f>
        <v>#N/A</v>
      </c>
      <c r="W14" s="34" t="e">
        <f ca="1">_xlfn.IFS(ALS_Jord_Kalk!$AN$2,IF(ISERROR(ALS_Jord_Kalk!W15),"",IF(ALS_Jord_Kalk!W15=0,"",ALS_Jord_Kalk!W15)),Eurofins_jord_kalk!$AN$3,IF(ISERROR(Eurofins_jord_kalk!W15),"",IF(Eurofins_jord_kalk!W15=0,"",Eurofins_jord_kalk!W15)))</f>
        <v>#N/A</v>
      </c>
      <c r="X14" s="34" t="e">
        <f ca="1">_xlfn.IFS(ALS_Jord_Kalk!$AN$2,IF(ISERROR(ALS_Jord_Kalk!X15),"",IF(ALS_Jord_Kalk!X15=0,"",ALS_Jord_Kalk!X15)),Eurofins_jord_kalk!$AN$3,IF(ISERROR(Eurofins_jord_kalk!X15),"",IF(Eurofins_jord_kalk!X15=0,"",Eurofins_jord_kalk!X15)))</f>
        <v>#N/A</v>
      </c>
      <c r="Y14" s="34" t="e">
        <f ca="1">_xlfn.IFS(ALS_Jord_Kalk!$AN$2,IF(ISERROR(ALS_Jord_Kalk!Y15),"",IF(ALS_Jord_Kalk!Y15=0,"",ALS_Jord_Kalk!Y15)),Eurofins_jord_kalk!$AN$3,IF(ISERROR(Eurofins_jord_kalk!Y15),"",IF(Eurofins_jord_kalk!Y15=0,"",Eurofins_jord_kalk!Y15)))</f>
        <v>#N/A</v>
      </c>
      <c r="Z14" s="34" t="e">
        <f ca="1">_xlfn.IFS(ALS_Jord_Kalk!$AN$2,IF(ISERROR(ALS_Jord_Kalk!Z15),"",IF(ALS_Jord_Kalk!Z15=0,"",ALS_Jord_Kalk!Z15)),Eurofins_jord_kalk!$AN$3,IF(ISERROR(Eurofins_jord_kalk!Z15),"",IF(Eurofins_jord_kalk!Z15=0,"",Eurofins_jord_kalk!Z15)))</f>
        <v>#N/A</v>
      </c>
      <c r="AA14" s="34" t="e">
        <f ca="1">_xlfn.IFS(ALS_Jord_Kalk!$AN$2,IF(ISERROR(ALS_Jord_Kalk!AA15),"",IF(ALS_Jord_Kalk!AA15=0,"",ALS_Jord_Kalk!AA15)),Eurofins_jord_kalk!$AN$3,IF(ISERROR(Eurofins_jord_kalk!AA15),"",IF(Eurofins_jord_kalk!AA15=0,"",Eurofins_jord_kalk!AA15)))</f>
        <v>#N/A</v>
      </c>
      <c r="AB14" s="34" t="e">
        <f ca="1">_xlfn.IFS(ALS_Jord_Kalk!$AN$2,IF(ISERROR(ALS_Jord_Kalk!AB15),"",IF(ALS_Jord_Kalk!AB15=0,"",ALS_Jord_Kalk!AB15)),Eurofins_jord_kalk!$AN$3,IF(ISERROR(Eurofins_jord_kalk!AB15),"",IF(Eurofins_jord_kalk!AB15=0,"",Eurofins_jord_kalk!AB15)))</f>
        <v>#N/A</v>
      </c>
      <c r="AC14" s="34" t="e">
        <f ca="1">_xlfn.IFS(ALS_Jord_Kalk!$AN$2,IF(ISERROR(ALS_Jord_Kalk!AC15),"",IF(ALS_Jord_Kalk!AC15=0,"",ALS_Jord_Kalk!AC15)),Eurofins_jord_kalk!$AN$3,IF(ISERROR(Eurofins_jord_kalk!AC15),"",IF(Eurofins_jord_kalk!AC15=0,"",Eurofins_jord_kalk!AC15)))</f>
        <v>#N/A</v>
      </c>
      <c r="AD14" s="34" t="e">
        <f ca="1">_xlfn.IFS(ALS_Jord_Kalk!$AN$2,IF(ISERROR(ALS_Jord_Kalk!AD15),"",IF(ALS_Jord_Kalk!AD15=0,"",ALS_Jord_Kalk!AD15)),Eurofins_jord_kalk!$AN$3,IF(ISERROR(Eurofins_jord_kalk!AD15),"",IF(Eurofins_jord_kalk!AD15=0,"",Eurofins_jord_kalk!AD15)))</f>
        <v>#N/A</v>
      </c>
      <c r="AE14" s="34" t="e">
        <f ca="1">_xlfn.IFS(ALS_Jord_Kalk!$AN$2,IF(ISERROR(ALS_Jord_Kalk!AE15),"",IF(ALS_Jord_Kalk!AE15=0,"",ALS_Jord_Kalk!AE15)),Eurofins_jord_kalk!$AN$3,IF(ISERROR(Eurofins_jord_kalk!AE15),"",IF(Eurofins_jord_kalk!AE15=0,"",Eurofins_jord_kalk!AE15)))</f>
        <v>#N/A</v>
      </c>
      <c r="AF14" s="34" t="e">
        <f ca="1">_xlfn.IFS(ALS_Jord_Kalk!$AN$2,IF(ISERROR(ALS_Jord_Kalk!AF15),"",IF(ALS_Jord_Kalk!AF15=0,"",ALS_Jord_Kalk!AF15)),Eurofins_jord_kalk!$AN$3,IF(ISERROR(Eurofins_jord_kalk!AF15),"",IF(Eurofins_jord_kalk!AF15=0,"",Eurofins_jord_kalk!AF15)))</f>
        <v>#N/A</v>
      </c>
      <c r="AG14" s="34" t="e">
        <f ca="1">_xlfn.IFS(ALS_Jord_Kalk!$AN$2,IF(ISERROR(ALS_Jord_Kalk!AG15),"",IF(ALS_Jord_Kalk!AG15=0,"",ALS_Jord_Kalk!AG15)),Eurofins_jord_kalk!$AN$3,IF(ISERROR(Eurofins_jord_kalk!AG15),"",IF(Eurofins_jord_kalk!AG15=0,"",Eurofins_jord_kalk!AG15)))</f>
        <v>#N/A</v>
      </c>
      <c r="AH14" s="40"/>
    </row>
    <row r="15" spans="1:34" x14ac:dyDescent="0.25">
      <c r="A15" s="42"/>
      <c r="B15" s="32" t="e">
        <f ca="1">_xlfn.IFS(ALS_Jord_Kalk!$AN$2,IF(ISERROR(ALS_Jord_Kalk!B16),"",IF(ALS_Jord_Kalk!B16=0,"",ALS_Jord_Kalk!B16)),Eurofins_jord_kalk!$AN$3,IF(ISERROR(Eurofins_jord_kalk!B16),"",IF(Eurofins_jord_kalk!B16=0,"",Eurofins_jord_kalk!B16)))</f>
        <v>#N/A</v>
      </c>
      <c r="C15" s="32" t="e">
        <f ca="1">_xlfn.IFS(ALS_Jord_Kalk!$AN$2,IF(ISERROR(ALS_Jord_Kalk!C16),"",IF(ALS_Jord_Kalk!C16=0,"",ALS_Jord_Kalk!C16)),Eurofins_jord_kalk!$AN$3,IF(ISERROR(Eurofins_jord_kalk!C16),"",IF(Eurofins_jord_kalk!C16=0,"",Eurofins_jord_kalk!C16)))</f>
        <v>#N/A</v>
      </c>
      <c r="D15" s="59" t="e">
        <f ca="1">_xlfn.IFS(ALS_Jord_Kalk!$AN$2,IF(ISERROR(ALS_Jord_Kalk!D16),"",IF(ALS_Jord_Kalk!D16=0,"",ALS_Jord_Kalk!D16)),Eurofins_jord_kalk!$AN$3,IF(ISERROR(Eurofins_jord_kalk!D16),"",IF(Eurofins_jord_kalk!D16=0,"",Eurofins_jord_kalk!D16)))</f>
        <v>#N/A</v>
      </c>
      <c r="E15" s="59" t="e">
        <f ca="1">_xlfn.IFS(ALS_Jord_Kalk!$AN$2,IF(ISERROR(ALS_Jord_Kalk!E16),"",IF(ALS_Jord_Kalk!E16=0,"",ALS_Jord_Kalk!E16)),Eurofins_jord_kalk!$AN$3,IF(ISERROR(Eurofins_jord_kalk!G16),"",IF(Eurofins_jord_kalk!G16=0,"",Eurofins_jord_kalk!G16)))</f>
        <v>#N/A</v>
      </c>
      <c r="F15" s="59" t="e">
        <f ca="1">_xlfn.IFS(ALS_Jord_Kalk!$AN$2,IF(ISERROR(ALS_Jord_Kalk!F16),"",IF(ALS_Jord_Kalk!F16=0,"",ALS_Jord_Kalk!F16)),Eurofins_jord_kalk!$AN$3,IF(ISERROR(Eurofins_jord_kalk!H16),"",IF(Eurofins_jord_kalk!H16=0,"",Eurofins_jord_kalk!H16)))</f>
        <v>#N/A</v>
      </c>
      <c r="G15" s="34" t="e">
        <f ca="1">_xlfn.IFS(ALS_Jord_Kalk!$AN$2,IF(ISERROR(ALS_Jord_Kalk!G16),"",IF(ALS_Jord_Kalk!G16=0,"",ALS_Jord_Kalk!G16)),Eurofins_jord_kalk!$AN$3,IF(ISERROR(Eurofins_jord_kalk!G16),"",IF(Eurofins_jord_kalk!G16=0,"",Eurofins_jord_kalk!G16)))</f>
        <v>#N/A</v>
      </c>
      <c r="H15" s="34" t="e">
        <f ca="1">_xlfn.IFS(ALS_Jord_Kalk!$AN$2,IF(ISERROR(ALS_Jord_Kalk!H16),"",IF(ALS_Jord_Kalk!H16=0,"",ALS_Jord_Kalk!H16)),Eurofins_jord_kalk!$AN$3,IF(ISERROR(Eurofins_jord_kalk!H16),"",IF(Eurofins_jord_kalk!H16=0,"",Eurofins_jord_kalk!H16)))</f>
        <v>#N/A</v>
      </c>
      <c r="I15" s="34" t="e">
        <f ca="1">_xlfn.IFS(ALS_Jord_Kalk!$AN$2,IF(ISERROR(ALS_Jord_Kalk!I16),"",IF(ALS_Jord_Kalk!I16=0,"",ALS_Jord_Kalk!I16)),Eurofins_jord_kalk!$AN$3,IF(ISERROR(Eurofins_jord_kalk!I16),"",IF(Eurofins_jord_kalk!I16=0,"",Eurofins_jord_kalk!I16)))</f>
        <v>#N/A</v>
      </c>
      <c r="J15" s="34" t="e">
        <f ca="1">_xlfn.IFS(ALS_Jord_Kalk!$AN$2,IF(ISERROR(ALS_Jord_Kalk!J16),"",IF(ALS_Jord_Kalk!J16=0,"",ALS_Jord_Kalk!J16)),Eurofins_jord_kalk!$AN$3,IF(ISERROR(Eurofins_jord_kalk!J16),"",IF(Eurofins_jord_kalk!J16=0,"",Eurofins_jord_kalk!J16)))</f>
        <v>#N/A</v>
      </c>
      <c r="K15" s="34" t="e">
        <f ca="1">_xlfn.IFS(ALS_Jord_Kalk!$AN$2,IF(ISERROR(ALS_Jord_Kalk!K16),"",IF(ALS_Jord_Kalk!K16=0,"",ALS_Jord_Kalk!K16)),Eurofins_jord_kalk!$AN$3,IF(ISERROR(Eurofins_jord_kalk!K16),"",IF(Eurofins_jord_kalk!K16=0,"",Eurofins_jord_kalk!K16)))</f>
        <v>#N/A</v>
      </c>
      <c r="L15" s="34" t="e">
        <f ca="1">_xlfn.IFS(ALS_Jord_Kalk!$AN$2,IF(ISERROR(ALS_Jord_Kalk!L16),"",IF(ALS_Jord_Kalk!L16=0,"",ALS_Jord_Kalk!L16)),Eurofins_jord_kalk!$AN$3,IF(ISERROR(Eurofins_jord_kalk!L16),"",IF(Eurofins_jord_kalk!L16=0,"",Eurofins_jord_kalk!L16)))</f>
        <v>#N/A</v>
      </c>
      <c r="M15" s="34" t="e">
        <f ca="1">_xlfn.IFS(ALS_Jord_Kalk!$AN$2,IF(ISERROR(ALS_Jord_Kalk!M16),"",IF(ALS_Jord_Kalk!M16=0,"",ALS_Jord_Kalk!M16)),Eurofins_jord_kalk!$AN$3,IF(ISERROR(Eurofins_jord_kalk!M16),"",IF(Eurofins_jord_kalk!M16=0,"",Eurofins_jord_kalk!M16)))</f>
        <v>#N/A</v>
      </c>
      <c r="N15" s="34" t="e">
        <f ca="1">_xlfn.IFS(ALS_Jord_Kalk!$AN$2,IF(ISERROR(ALS_Jord_Kalk!N16),"",IF(ALS_Jord_Kalk!N16=0,"",ALS_Jord_Kalk!N16)),Eurofins_jord_kalk!$AN$3,IF(ISERROR(Eurofins_jord_kalk!N16),"",IF(Eurofins_jord_kalk!N16=0,"",Eurofins_jord_kalk!N16)))</f>
        <v>#N/A</v>
      </c>
      <c r="O15" s="34" t="e">
        <f ca="1">_xlfn.IFS(ALS_Jord_Kalk!$AN$2,IF(ISERROR(ALS_Jord_Kalk!O16),"",IF(ALS_Jord_Kalk!O16=0,"",ALS_Jord_Kalk!O16)),Eurofins_jord_kalk!$AN$3,IF(ISERROR(Eurofins_jord_kalk!O16),"",IF(Eurofins_jord_kalk!O16=0,"",Eurofins_jord_kalk!O16)))</f>
        <v>#N/A</v>
      </c>
      <c r="P15" s="34" t="e">
        <f ca="1">_xlfn.IFS(ALS_Jord_Kalk!$AN$2,IF(ISERROR(ALS_Jord_Kalk!P16),"",IF(ALS_Jord_Kalk!P16=0,"",ALS_Jord_Kalk!P16)),Eurofins_jord_kalk!$AN$3,IF(ISERROR(Eurofins_jord_kalk!P16),"",IF(Eurofins_jord_kalk!P16=0,"",Eurofins_jord_kalk!P16)))</f>
        <v>#N/A</v>
      </c>
      <c r="Q15" s="34" t="e">
        <f ca="1">_xlfn.IFS(ALS_Jord_Kalk!$AN$2,IF(ISERROR(ALS_Jord_Kalk!Q16),"",IF(ALS_Jord_Kalk!Q16=0,"",ALS_Jord_Kalk!Q16)),Eurofins_jord_kalk!$AN$3,IF(ISERROR(Eurofins_jord_kalk!Q16),"",IF(Eurofins_jord_kalk!Q16=0,"",Eurofins_jord_kalk!Q16)))</f>
        <v>#N/A</v>
      </c>
      <c r="R15" s="34" t="e">
        <f ca="1">_xlfn.IFS(ALS_Jord_Kalk!$AN$2,IF(ISERROR(ALS_Jord_Kalk!R16),"",IF(ALS_Jord_Kalk!R16=0,"",ALS_Jord_Kalk!R16)),Eurofins_jord_kalk!$AN$3,IF(ISERROR(Eurofins_jord_kalk!R16),"",IF(Eurofins_jord_kalk!R16=0,"",Eurofins_jord_kalk!R16)))</f>
        <v>#N/A</v>
      </c>
      <c r="S15" s="34" t="e">
        <f ca="1">_xlfn.IFS(ALS_Jord_Kalk!$AN$2,IF(ISERROR(ALS_Jord_Kalk!S16),"",IF(ALS_Jord_Kalk!S16=0,"",ALS_Jord_Kalk!S16)),Eurofins_jord_kalk!$AN$3,IF(ISERROR(Eurofins_jord_kalk!S16),"",IF(Eurofins_jord_kalk!S16=0,"",Eurofins_jord_kalk!S16)))</f>
        <v>#N/A</v>
      </c>
      <c r="T15" s="34" t="e">
        <f ca="1">_xlfn.IFS(ALS_Jord_Kalk!$AN$2,IF(ISERROR(ALS_Jord_Kalk!T16),"",IF(ALS_Jord_Kalk!T16=0,"",ALS_Jord_Kalk!T16)),Eurofins_jord_kalk!$AN$3,IF(ISERROR(Eurofins_jord_kalk!T16),"",IF(Eurofins_jord_kalk!T16=0,"",Eurofins_jord_kalk!T16)))</f>
        <v>#N/A</v>
      </c>
      <c r="U15" s="34" t="e">
        <f ca="1">_xlfn.IFS(ALS_Jord_Kalk!$AN$2,IF(ISERROR(ALS_Jord_Kalk!U16),"",IF(ALS_Jord_Kalk!U16=0,"",ALS_Jord_Kalk!U16)),Eurofins_jord_kalk!$AN$3,IF(ISERROR(Eurofins_jord_kalk!U16),"",IF(Eurofins_jord_kalk!U16=0,"",Eurofins_jord_kalk!U16)))</f>
        <v>#N/A</v>
      </c>
      <c r="V15" s="34" t="e">
        <f ca="1">_xlfn.IFS(ALS_Jord_Kalk!$AN$2,IF(ISERROR(ALS_Jord_Kalk!V16),"",IF(ALS_Jord_Kalk!V16=0,"",ALS_Jord_Kalk!V16)),Eurofins_jord_kalk!$AN$3,IF(ISERROR(Eurofins_jord_kalk!V16),"",IF(Eurofins_jord_kalk!V16=0,"",Eurofins_jord_kalk!V16)))</f>
        <v>#N/A</v>
      </c>
      <c r="W15" s="34" t="e">
        <f ca="1">_xlfn.IFS(ALS_Jord_Kalk!$AN$2,IF(ISERROR(ALS_Jord_Kalk!W16),"",IF(ALS_Jord_Kalk!W16=0,"",ALS_Jord_Kalk!W16)),Eurofins_jord_kalk!$AN$3,IF(ISERROR(Eurofins_jord_kalk!W16),"",IF(Eurofins_jord_kalk!W16=0,"",Eurofins_jord_kalk!W16)))</f>
        <v>#N/A</v>
      </c>
      <c r="X15" s="34" t="e">
        <f ca="1">_xlfn.IFS(ALS_Jord_Kalk!$AN$2,IF(ISERROR(ALS_Jord_Kalk!X16),"",IF(ALS_Jord_Kalk!X16=0,"",ALS_Jord_Kalk!X16)),Eurofins_jord_kalk!$AN$3,IF(ISERROR(Eurofins_jord_kalk!X16),"",IF(Eurofins_jord_kalk!X16=0,"",Eurofins_jord_kalk!X16)))</f>
        <v>#N/A</v>
      </c>
      <c r="Y15" s="34" t="e">
        <f ca="1">_xlfn.IFS(ALS_Jord_Kalk!$AN$2,IF(ISERROR(ALS_Jord_Kalk!Y16),"",IF(ALS_Jord_Kalk!Y16=0,"",ALS_Jord_Kalk!Y16)),Eurofins_jord_kalk!$AN$3,IF(ISERROR(Eurofins_jord_kalk!Y16),"",IF(Eurofins_jord_kalk!Y16=0,"",Eurofins_jord_kalk!Y16)))</f>
        <v>#N/A</v>
      </c>
      <c r="Z15" s="34" t="e">
        <f ca="1">_xlfn.IFS(ALS_Jord_Kalk!$AN$2,IF(ISERROR(ALS_Jord_Kalk!Z16),"",IF(ALS_Jord_Kalk!Z16=0,"",ALS_Jord_Kalk!Z16)),Eurofins_jord_kalk!$AN$3,IF(ISERROR(Eurofins_jord_kalk!Z16),"",IF(Eurofins_jord_kalk!Z16=0,"",Eurofins_jord_kalk!Z16)))</f>
        <v>#N/A</v>
      </c>
      <c r="AA15" s="34" t="e">
        <f ca="1">_xlfn.IFS(ALS_Jord_Kalk!$AN$2,IF(ISERROR(ALS_Jord_Kalk!AA16),"",IF(ALS_Jord_Kalk!AA16=0,"",ALS_Jord_Kalk!AA16)),Eurofins_jord_kalk!$AN$3,IF(ISERROR(Eurofins_jord_kalk!AA16),"",IF(Eurofins_jord_kalk!AA16=0,"",Eurofins_jord_kalk!AA16)))</f>
        <v>#N/A</v>
      </c>
      <c r="AB15" s="34" t="e">
        <f ca="1">_xlfn.IFS(ALS_Jord_Kalk!$AN$2,IF(ISERROR(ALS_Jord_Kalk!AB16),"",IF(ALS_Jord_Kalk!AB16=0,"",ALS_Jord_Kalk!AB16)),Eurofins_jord_kalk!$AN$3,IF(ISERROR(Eurofins_jord_kalk!AB16),"",IF(Eurofins_jord_kalk!AB16=0,"",Eurofins_jord_kalk!AB16)))</f>
        <v>#N/A</v>
      </c>
      <c r="AC15" s="34" t="e">
        <f ca="1">_xlfn.IFS(ALS_Jord_Kalk!$AN$2,IF(ISERROR(ALS_Jord_Kalk!AC16),"",IF(ALS_Jord_Kalk!AC16=0,"",ALS_Jord_Kalk!AC16)),Eurofins_jord_kalk!$AN$3,IF(ISERROR(Eurofins_jord_kalk!AC16),"",IF(Eurofins_jord_kalk!AC16=0,"",Eurofins_jord_kalk!AC16)))</f>
        <v>#N/A</v>
      </c>
      <c r="AD15" s="34" t="e">
        <f ca="1">_xlfn.IFS(ALS_Jord_Kalk!$AN$2,IF(ISERROR(ALS_Jord_Kalk!AD16),"",IF(ALS_Jord_Kalk!AD16=0,"",ALS_Jord_Kalk!AD16)),Eurofins_jord_kalk!$AN$3,IF(ISERROR(Eurofins_jord_kalk!AD16),"",IF(Eurofins_jord_kalk!AD16=0,"",Eurofins_jord_kalk!AD16)))</f>
        <v>#N/A</v>
      </c>
      <c r="AE15" s="34" t="e">
        <f ca="1">_xlfn.IFS(ALS_Jord_Kalk!$AN$2,IF(ISERROR(ALS_Jord_Kalk!AE16),"",IF(ALS_Jord_Kalk!AE16=0,"",ALS_Jord_Kalk!AE16)),Eurofins_jord_kalk!$AN$3,IF(ISERROR(Eurofins_jord_kalk!AE16),"",IF(Eurofins_jord_kalk!AE16=0,"",Eurofins_jord_kalk!AE16)))</f>
        <v>#N/A</v>
      </c>
      <c r="AF15" s="34" t="e">
        <f ca="1">_xlfn.IFS(ALS_Jord_Kalk!$AN$2,IF(ISERROR(ALS_Jord_Kalk!AF16),"",IF(ALS_Jord_Kalk!AF16=0,"",ALS_Jord_Kalk!AF16)),Eurofins_jord_kalk!$AN$3,IF(ISERROR(Eurofins_jord_kalk!AF16),"",IF(Eurofins_jord_kalk!AF16=0,"",Eurofins_jord_kalk!AF16)))</f>
        <v>#N/A</v>
      </c>
      <c r="AG15" s="34" t="e">
        <f ca="1">_xlfn.IFS(ALS_Jord_Kalk!$AN$2,IF(ISERROR(ALS_Jord_Kalk!AG16),"",IF(ALS_Jord_Kalk!AG16=0,"",ALS_Jord_Kalk!AG16)),Eurofins_jord_kalk!$AN$3,IF(ISERROR(Eurofins_jord_kalk!AG16),"",IF(Eurofins_jord_kalk!AG16=0,"",Eurofins_jord_kalk!AG16)))</f>
        <v>#N/A</v>
      </c>
      <c r="AH15" s="40"/>
    </row>
    <row r="16" spans="1:34" x14ac:dyDescent="0.25">
      <c r="A16" s="42"/>
      <c r="B16" s="32" t="e">
        <f ca="1">_xlfn.IFS(ALS_Jord_Kalk!$AN$2,IF(ISERROR(ALS_Jord_Kalk!B17),"",IF(ALS_Jord_Kalk!B17=0,"",ALS_Jord_Kalk!B17)),Eurofins_jord_kalk!$AN$3,IF(ISERROR(Eurofins_jord_kalk!B17),"",IF(Eurofins_jord_kalk!B17=0,"",Eurofins_jord_kalk!B17)))</f>
        <v>#N/A</v>
      </c>
      <c r="C16" s="32" t="e">
        <f ca="1">_xlfn.IFS(ALS_Jord_Kalk!$AN$2,IF(ISERROR(ALS_Jord_Kalk!C17),"",IF(ALS_Jord_Kalk!C17=0,"",ALS_Jord_Kalk!C17)),Eurofins_jord_kalk!$AN$3,IF(ISERROR(Eurofins_jord_kalk!C17),"",IF(Eurofins_jord_kalk!C17=0,"",Eurofins_jord_kalk!C17)))</f>
        <v>#N/A</v>
      </c>
      <c r="D16" s="59" t="e">
        <f ca="1">_xlfn.IFS(ALS_Jord_Kalk!$AN$2,IF(ISERROR(ALS_Jord_Kalk!D17),"",IF(ALS_Jord_Kalk!D17=0,"",ALS_Jord_Kalk!D17)),Eurofins_jord_kalk!$AN$3,IF(ISERROR(Eurofins_jord_kalk!D17),"",IF(Eurofins_jord_kalk!D17=0,"",Eurofins_jord_kalk!D17)))</f>
        <v>#N/A</v>
      </c>
      <c r="E16" s="59" t="e">
        <f ca="1">_xlfn.IFS(ALS_Jord_Kalk!$AN$2,IF(ISERROR(ALS_Jord_Kalk!E17),"",IF(ALS_Jord_Kalk!E17=0,"",ALS_Jord_Kalk!E17)),Eurofins_jord_kalk!$AN$3,IF(ISERROR(Eurofins_jord_kalk!G17),"",IF(Eurofins_jord_kalk!G17=0,"",Eurofins_jord_kalk!G17)))</f>
        <v>#N/A</v>
      </c>
      <c r="F16" s="59" t="e">
        <f ca="1">_xlfn.IFS(ALS_Jord_Kalk!$AN$2,IF(ISERROR(ALS_Jord_Kalk!F17),"",IF(ALS_Jord_Kalk!F17=0,"",ALS_Jord_Kalk!F17)),Eurofins_jord_kalk!$AN$3,IF(ISERROR(Eurofins_jord_kalk!H17),"",IF(Eurofins_jord_kalk!H17=0,"",Eurofins_jord_kalk!H17)))</f>
        <v>#N/A</v>
      </c>
      <c r="G16" s="34" t="e">
        <f ca="1">_xlfn.IFS(ALS_Jord_Kalk!$AN$2,IF(ISERROR(ALS_Jord_Kalk!G17),"",IF(ALS_Jord_Kalk!G17=0,"",ALS_Jord_Kalk!G17)),Eurofins_jord_kalk!$AN$3,IF(ISERROR(Eurofins_jord_kalk!G17),"",IF(Eurofins_jord_kalk!G17=0,"",Eurofins_jord_kalk!G17)))</f>
        <v>#N/A</v>
      </c>
      <c r="H16" s="34" t="e">
        <f ca="1">_xlfn.IFS(ALS_Jord_Kalk!$AN$2,IF(ISERROR(ALS_Jord_Kalk!H17),"",IF(ALS_Jord_Kalk!H17=0,"",ALS_Jord_Kalk!H17)),Eurofins_jord_kalk!$AN$3,IF(ISERROR(Eurofins_jord_kalk!H17),"",IF(Eurofins_jord_kalk!H17=0,"",Eurofins_jord_kalk!H17)))</f>
        <v>#N/A</v>
      </c>
      <c r="I16" s="34" t="e">
        <f ca="1">_xlfn.IFS(ALS_Jord_Kalk!$AN$2,IF(ISERROR(ALS_Jord_Kalk!I17),"",IF(ALS_Jord_Kalk!I17=0,"",ALS_Jord_Kalk!I17)),Eurofins_jord_kalk!$AN$3,IF(ISERROR(Eurofins_jord_kalk!I17),"",IF(Eurofins_jord_kalk!I17=0,"",Eurofins_jord_kalk!I17)))</f>
        <v>#N/A</v>
      </c>
      <c r="J16" s="34" t="e">
        <f ca="1">_xlfn.IFS(ALS_Jord_Kalk!$AN$2,IF(ISERROR(ALS_Jord_Kalk!J17),"",IF(ALS_Jord_Kalk!J17=0,"",ALS_Jord_Kalk!J17)),Eurofins_jord_kalk!$AN$3,IF(ISERROR(Eurofins_jord_kalk!J17),"",IF(Eurofins_jord_kalk!J17=0,"",Eurofins_jord_kalk!J17)))</f>
        <v>#N/A</v>
      </c>
      <c r="K16" s="34" t="e">
        <f ca="1">_xlfn.IFS(ALS_Jord_Kalk!$AN$2,IF(ISERROR(ALS_Jord_Kalk!K17),"",IF(ALS_Jord_Kalk!K17=0,"",ALS_Jord_Kalk!K17)),Eurofins_jord_kalk!$AN$3,IF(ISERROR(Eurofins_jord_kalk!K17),"",IF(Eurofins_jord_kalk!K17=0,"",Eurofins_jord_kalk!K17)))</f>
        <v>#N/A</v>
      </c>
      <c r="L16" s="34" t="e">
        <f ca="1">_xlfn.IFS(ALS_Jord_Kalk!$AN$2,IF(ISERROR(ALS_Jord_Kalk!L17),"",IF(ALS_Jord_Kalk!L17=0,"",ALS_Jord_Kalk!L17)),Eurofins_jord_kalk!$AN$3,IF(ISERROR(Eurofins_jord_kalk!L17),"",IF(Eurofins_jord_kalk!L17=0,"",Eurofins_jord_kalk!L17)))</f>
        <v>#N/A</v>
      </c>
      <c r="M16" s="34" t="e">
        <f ca="1">_xlfn.IFS(ALS_Jord_Kalk!$AN$2,IF(ISERROR(ALS_Jord_Kalk!M17),"",IF(ALS_Jord_Kalk!M17=0,"",ALS_Jord_Kalk!M17)),Eurofins_jord_kalk!$AN$3,IF(ISERROR(Eurofins_jord_kalk!M17),"",IF(Eurofins_jord_kalk!M17=0,"",Eurofins_jord_kalk!M17)))</f>
        <v>#N/A</v>
      </c>
      <c r="N16" s="34" t="e">
        <f ca="1">_xlfn.IFS(ALS_Jord_Kalk!$AN$2,IF(ISERROR(ALS_Jord_Kalk!N17),"",IF(ALS_Jord_Kalk!N17=0,"",ALS_Jord_Kalk!N17)),Eurofins_jord_kalk!$AN$3,IF(ISERROR(Eurofins_jord_kalk!N17),"",IF(Eurofins_jord_kalk!N17=0,"",Eurofins_jord_kalk!N17)))</f>
        <v>#N/A</v>
      </c>
      <c r="O16" s="34" t="e">
        <f ca="1">_xlfn.IFS(ALS_Jord_Kalk!$AN$2,IF(ISERROR(ALS_Jord_Kalk!O17),"",IF(ALS_Jord_Kalk!O17=0,"",ALS_Jord_Kalk!O17)),Eurofins_jord_kalk!$AN$3,IF(ISERROR(Eurofins_jord_kalk!O17),"",IF(Eurofins_jord_kalk!O17=0,"",Eurofins_jord_kalk!O17)))</f>
        <v>#N/A</v>
      </c>
      <c r="P16" s="34" t="e">
        <f ca="1">_xlfn.IFS(ALS_Jord_Kalk!$AN$2,IF(ISERROR(ALS_Jord_Kalk!P17),"",IF(ALS_Jord_Kalk!P17=0,"",ALS_Jord_Kalk!P17)),Eurofins_jord_kalk!$AN$3,IF(ISERROR(Eurofins_jord_kalk!P17),"",IF(Eurofins_jord_kalk!P17=0,"",Eurofins_jord_kalk!P17)))</f>
        <v>#N/A</v>
      </c>
      <c r="Q16" s="34" t="e">
        <f ca="1">_xlfn.IFS(ALS_Jord_Kalk!$AN$2,IF(ISERROR(ALS_Jord_Kalk!Q17),"",IF(ALS_Jord_Kalk!Q17=0,"",ALS_Jord_Kalk!Q17)),Eurofins_jord_kalk!$AN$3,IF(ISERROR(Eurofins_jord_kalk!Q17),"",IF(Eurofins_jord_kalk!Q17=0,"",Eurofins_jord_kalk!Q17)))</f>
        <v>#N/A</v>
      </c>
      <c r="R16" s="34" t="e">
        <f ca="1">_xlfn.IFS(ALS_Jord_Kalk!$AN$2,IF(ISERROR(ALS_Jord_Kalk!R17),"",IF(ALS_Jord_Kalk!R17=0,"",ALS_Jord_Kalk!R17)),Eurofins_jord_kalk!$AN$3,IF(ISERROR(Eurofins_jord_kalk!R17),"",IF(Eurofins_jord_kalk!R17=0,"",Eurofins_jord_kalk!R17)))</f>
        <v>#N/A</v>
      </c>
      <c r="S16" s="34" t="e">
        <f ca="1">_xlfn.IFS(ALS_Jord_Kalk!$AN$2,IF(ISERROR(ALS_Jord_Kalk!S17),"",IF(ALS_Jord_Kalk!S17=0,"",ALS_Jord_Kalk!S17)),Eurofins_jord_kalk!$AN$3,IF(ISERROR(Eurofins_jord_kalk!S17),"",IF(Eurofins_jord_kalk!S17=0,"",Eurofins_jord_kalk!S17)))</f>
        <v>#N/A</v>
      </c>
      <c r="T16" s="34" t="e">
        <f ca="1">_xlfn.IFS(ALS_Jord_Kalk!$AN$2,IF(ISERROR(ALS_Jord_Kalk!T17),"",IF(ALS_Jord_Kalk!T17=0,"",ALS_Jord_Kalk!T17)),Eurofins_jord_kalk!$AN$3,IF(ISERROR(Eurofins_jord_kalk!T17),"",IF(Eurofins_jord_kalk!T17=0,"",Eurofins_jord_kalk!T17)))</f>
        <v>#N/A</v>
      </c>
      <c r="U16" s="34" t="e">
        <f ca="1">_xlfn.IFS(ALS_Jord_Kalk!$AN$2,IF(ISERROR(ALS_Jord_Kalk!U17),"",IF(ALS_Jord_Kalk!U17=0,"",ALS_Jord_Kalk!U17)),Eurofins_jord_kalk!$AN$3,IF(ISERROR(Eurofins_jord_kalk!U17),"",IF(Eurofins_jord_kalk!U17=0,"",Eurofins_jord_kalk!U17)))</f>
        <v>#N/A</v>
      </c>
      <c r="V16" s="34" t="e">
        <f ca="1">_xlfn.IFS(ALS_Jord_Kalk!$AN$2,IF(ISERROR(ALS_Jord_Kalk!V17),"",IF(ALS_Jord_Kalk!V17=0,"",ALS_Jord_Kalk!V17)),Eurofins_jord_kalk!$AN$3,IF(ISERROR(Eurofins_jord_kalk!V17),"",IF(Eurofins_jord_kalk!V17=0,"",Eurofins_jord_kalk!V17)))</f>
        <v>#N/A</v>
      </c>
      <c r="W16" s="34" t="e">
        <f ca="1">_xlfn.IFS(ALS_Jord_Kalk!$AN$2,IF(ISERROR(ALS_Jord_Kalk!W17),"",IF(ALS_Jord_Kalk!W17=0,"",ALS_Jord_Kalk!W17)),Eurofins_jord_kalk!$AN$3,IF(ISERROR(Eurofins_jord_kalk!W17),"",IF(Eurofins_jord_kalk!W17=0,"",Eurofins_jord_kalk!W17)))</f>
        <v>#N/A</v>
      </c>
      <c r="X16" s="34" t="e">
        <f ca="1">_xlfn.IFS(ALS_Jord_Kalk!$AN$2,IF(ISERROR(ALS_Jord_Kalk!X17),"",IF(ALS_Jord_Kalk!X17=0,"",ALS_Jord_Kalk!X17)),Eurofins_jord_kalk!$AN$3,IF(ISERROR(Eurofins_jord_kalk!X17),"",IF(Eurofins_jord_kalk!X17=0,"",Eurofins_jord_kalk!X17)))</f>
        <v>#N/A</v>
      </c>
      <c r="Y16" s="34" t="e">
        <f ca="1">_xlfn.IFS(ALS_Jord_Kalk!$AN$2,IF(ISERROR(ALS_Jord_Kalk!Y17),"",IF(ALS_Jord_Kalk!Y17=0,"",ALS_Jord_Kalk!Y17)),Eurofins_jord_kalk!$AN$3,IF(ISERROR(Eurofins_jord_kalk!Y17),"",IF(Eurofins_jord_kalk!Y17=0,"",Eurofins_jord_kalk!Y17)))</f>
        <v>#N/A</v>
      </c>
      <c r="Z16" s="34" t="e">
        <f ca="1">_xlfn.IFS(ALS_Jord_Kalk!$AN$2,IF(ISERROR(ALS_Jord_Kalk!Z17),"",IF(ALS_Jord_Kalk!Z17=0,"",ALS_Jord_Kalk!Z17)),Eurofins_jord_kalk!$AN$3,IF(ISERROR(Eurofins_jord_kalk!Z17),"",IF(Eurofins_jord_kalk!Z17=0,"",Eurofins_jord_kalk!Z17)))</f>
        <v>#N/A</v>
      </c>
      <c r="AA16" s="34" t="e">
        <f ca="1">_xlfn.IFS(ALS_Jord_Kalk!$AN$2,IF(ISERROR(ALS_Jord_Kalk!AA17),"",IF(ALS_Jord_Kalk!AA17=0,"",ALS_Jord_Kalk!AA17)),Eurofins_jord_kalk!$AN$3,IF(ISERROR(Eurofins_jord_kalk!AA17),"",IF(Eurofins_jord_kalk!AA17=0,"",Eurofins_jord_kalk!AA17)))</f>
        <v>#N/A</v>
      </c>
      <c r="AB16" s="34" t="e">
        <f ca="1">_xlfn.IFS(ALS_Jord_Kalk!$AN$2,IF(ISERROR(ALS_Jord_Kalk!AB17),"",IF(ALS_Jord_Kalk!AB17=0,"",ALS_Jord_Kalk!AB17)),Eurofins_jord_kalk!$AN$3,IF(ISERROR(Eurofins_jord_kalk!AB17),"",IF(Eurofins_jord_kalk!AB17=0,"",Eurofins_jord_kalk!AB17)))</f>
        <v>#N/A</v>
      </c>
      <c r="AC16" s="34" t="e">
        <f ca="1">_xlfn.IFS(ALS_Jord_Kalk!$AN$2,IF(ISERROR(ALS_Jord_Kalk!AC17),"",IF(ALS_Jord_Kalk!AC17=0,"",ALS_Jord_Kalk!AC17)),Eurofins_jord_kalk!$AN$3,IF(ISERROR(Eurofins_jord_kalk!AC17),"",IF(Eurofins_jord_kalk!AC17=0,"",Eurofins_jord_kalk!AC17)))</f>
        <v>#N/A</v>
      </c>
      <c r="AD16" s="34" t="e">
        <f ca="1">_xlfn.IFS(ALS_Jord_Kalk!$AN$2,IF(ISERROR(ALS_Jord_Kalk!AD17),"",IF(ALS_Jord_Kalk!AD17=0,"",ALS_Jord_Kalk!AD17)),Eurofins_jord_kalk!$AN$3,IF(ISERROR(Eurofins_jord_kalk!AD17),"",IF(Eurofins_jord_kalk!AD17=0,"",Eurofins_jord_kalk!AD17)))</f>
        <v>#N/A</v>
      </c>
      <c r="AE16" s="34" t="e">
        <f ca="1">_xlfn.IFS(ALS_Jord_Kalk!$AN$2,IF(ISERROR(ALS_Jord_Kalk!AE17),"",IF(ALS_Jord_Kalk!AE17=0,"",ALS_Jord_Kalk!AE17)),Eurofins_jord_kalk!$AN$3,IF(ISERROR(Eurofins_jord_kalk!AE17),"",IF(Eurofins_jord_kalk!AE17=0,"",Eurofins_jord_kalk!AE17)))</f>
        <v>#N/A</v>
      </c>
      <c r="AF16" s="34" t="e">
        <f ca="1">_xlfn.IFS(ALS_Jord_Kalk!$AN$2,IF(ISERROR(ALS_Jord_Kalk!AF17),"",IF(ALS_Jord_Kalk!AF17=0,"",ALS_Jord_Kalk!AF17)),Eurofins_jord_kalk!$AN$3,IF(ISERROR(Eurofins_jord_kalk!AF17),"",IF(Eurofins_jord_kalk!AF17=0,"",Eurofins_jord_kalk!AF17)))</f>
        <v>#N/A</v>
      </c>
      <c r="AG16" s="34" t="e">
        <f ca="1">_xlfn.IFS(ALS_Jord_Kalk!$AN$2,IF(ISERROR(ALS_Jord_Kalk!AG17),"",IF(ALS_Jord_Kalk!AG17=0,"",ALS_Jord_Kalk!AG17)),Eurofins_jord_kalk!$AN$3,IF(ISERROR(Eurofins_jord_kalk!AG17),"",IF(Eurofins_jord_kalk!AG17=0,"",Eurofins_jord_kalk!AG17)))</f>
        <v>#N/A</v>
      </c>
      <c r="AH16" s="40"/>
    </row>
    <row r="17" spans="1:34" x14ac:dyDescent="0.25">
      <c r="A17" s="42"/>
      <c r="B17" s="32" t="e">
        <f ca="1">_xlfn.IFS(ALS_Jord_Kalk!$AN$2,IF(ISERROR(ALS_Jord_Kalk!B18),"",IF(ALS_Jord_Kalk!B18=0,"",ALS_Jord_Kalk!B18)),Eurofins_jord_kalk!$AN$3,IF(ISERROR(Eurofins_jord_kalk!B18),"",IF(Eurofins_jord_kalk!B18=0,"",Eurofins_jord_kalk!B18)))</f>
        <v>#N/A</v>
      </c>
      <c r="C17" s="32" t="e">
        <f ca="1">_xlfn.IFS(ALS_Jord_Kalk!$AN$2,IF(ISERROR(ALS_Jord_Kalk!C18),"",IF(ALS_Jord_Kalk!C18=0,"",ALS_Jord_Kalk!C18)),Eurofins_jord_kalk!$AN$3,IF(ISERROR(Eurofins_jord_kalk!C18),"",IF(Eurofins_jord_kalk!C18=0,"",Eurofins_jord_kalk!C18)))</f>
        <v>#N/A</v>
      </c>
      <c r="D17" s="59" t="e">
        <f ca="1">_xlfn.IFS(ALS_Jord_Kalk!$AN$2,IF(ISERROR(ALS_Jord_Kalk!D18),"",IF(ALS_Jord_Kalk!D18=0,"",ALS_Jord_Kalk!D18)),Eurofins_jord_kalk!$AN$3,IF(ISERROR(Eurofins_jord_kalk!D18),"",IF(Eurofins_jord_kalk!D18=0,"",Eurofins_jord_kalk!D18)))</f>
        <v>#N/A</v>
      </c>
      <c r="E17" s="59" t="e">
        <f ca="1">_xlfn.IFS(ALS_Jord_Kalk!$AN$2,IF(ISERROR(ALS_Jord_Kalk!E18),"",IF(ALS_Jord_Kalk!E18=0,"",ALS_Jord_Kalk!E18)),Eurofins_jord_kalk!$AN$3,IF(ISERROR(Eurofins_jord_kalk!G18),"",IF(Eurofins_jord_kalk!G18=0,"",Eurofins_jord_kalk!G18)))</f>
        <v>#N/A</v>
      </c>
      <c r="F17" s="59" t="e">
        <f ca="1">_xlfn.IFS(ALS_Jord_Kalk!$AN$2,IF(ISERROR(ALS_Jord_Kalk!F18),"",IF(ALS_Jord_Kalk!F18=0,"",ALS_Jord_Kalk!F18)),Eurofins_jord_kalk!$AN$3,IF(ISERROR(Eurofins_jord_kalk!H18),"",IF(Eurofins_jord_kalk!H18=0,"",Eurofins_jord_kalk!H18)))</f>
        <v>#N/A</v>
      </c>
      <c r="G17" s="34" t="e">
        <f ca="1">_xlfn.IFS(ALS_Jord_Kalk!$AN$2,IF(ISERROR(ALS_Jord_Kalk!G18),"",IF(ALS_Jord_Kalk!G18=0,"",ALS_Jord_Kalk!G18)),Eurofins_jord_kalk!$AN$3,IF(ISERROR(Eurofins_jord_kalk!G18),"",IF(Eurofins_jord_kalk!G18=0,"",Eurofins_jord_kalk!G18)))</f>
        <v>#N/A</v>
      </c>
      <c r="H17" s="34" t="e">
        <f ca="1">_xlfn.IFS(ALS_Jord_Kalk!$AN$2,IF(ISERROR(ALS_Jord_Kalk!H18),"",IF(ALS_Jord_Kalk!H18=0,"",ALS_Jord_Kalk!H18)),Eurofins_jord_kalk!$AN$3,IF(ISERROR(Eurofins_jord_kalk!H18),"",IF(Eurofins_jord_kalk!H18=0,"",Eurofins_jord_kalk!H18)))</f>
        <v>#N/A</v>
      </c>
      <c r="I17" s="34" t="e">
        <f ca="1">_xlfn.IFS(ALS_Jord_Kalk!$AN$2,IF(ISERROR(ALS_Jord_Kalk!I18),"",IF(ALS_Jord_Kalk!I18=0,"",ALS_Jord_Kalk!I18)),Eurofins_jord_kalk!$AN$3,IF(ISERROR(Eurofins_jord_kalk!I18),"",IF(Eurofins_jord_kalk!I18=0,"",Eurofins_jord_kalk!I18)))</f>
        <v>#N/A</v>
      </c>
      <c r="J17" s="34" t="e">
        <f ca="1">_xlfn.IFS(ALS_Jord_Kalk!$AN$2,IF(ISERROR(ALS_Jord_Kalk!J18),"",IF(ALS_Jord_Kalk!J18=0,"",ALS_Jord_Kalk!J18)),Eurofins_jord_kalk!$AN$3,IF(ISERROR(Eurofins_jord_kalk!J18),"",IF(Eurofins_jord_kalk!J18=0,"",Eurofins_jord_kalk!J18)))</f>
        <v>#N/A</v>
      </c>
      <c r="K17" s="34" t="e">
        <f ca="1">_xlfn.IFS(ALS_Jord_Kalk!$AN$2,IF(ISERROR(ALS_Jord_Kalk!K18),"",IF(ALS_Jord_Kalk!K18=0,"",ALS_Jord_Kalk!K18)),Eurofins_jord_kalk!$AN$3,IF(ISERROR(Eurofins_jord_kalk!K18),"",IF(Eurofins_jord_kalk!K18=0,"",Eurofins_jord_kalk!K18)))</f>
        <v>#N/A</v>
      </c>
      <c r="L17" s="34" t="e">
        <f ca="1">_xlfn.IFS(ALS_Jord_Kalk!$AN$2,IF(ISERROR(ALS_Jord_Kalk!L18),"",IF(ALS_Jord_Kalk!L18=0,"",ALS_Jord_Kalk!L18)),Eurofins_jord_kalk!$AN$3,IF(ISERROR(Eurofins_jord_kalk!L18),"",IF(Eurofins_jord_kalk!L18=0,"",Eurofins_jord_kalk!L18)))</f>
        <v>#N/A</v>
      </c>
      <c r="M17" s="34" t="e">
        <f ca="1">_xlfn.IFS(ALS_Jord_Kalk!$AN$2,IF(ISERROR(ALS_Jord_Kalk!M18),"",IF(ALS_Jord_Kalk!M18=0,"",ALS_Jord_Kalk!M18)),Eurofins_jord_kalk!$AN$3,IF(ISERROR(Eurofins_jord_kalk!M18),"",IF(Eurofins_jord_kalk!M18=0,"",Eurofins_jord_kalk!M18)))</f>
        <v>#N/A</v>
      </c>
      <c r="N17" s="34" t="e">
        <f ca="1">_xlfn.IFS(ALS_Jord_Kalk!$AN$2,IF(ISERROR(ALS_Jord_Kalk!N18),"",IF(ALS_Jord_Kalk!N18=0,"",ALS_Jord_Kalk!N18)),Eurofins_jord_kalk!$AN$3,IF(ISERROR(Eurofins_jord_kalk!N18),"",IF(Eurofins_jord_kalk!N18=0,"",Eurofins_jord_kalk!N18)))</f>
        <v>#N/A</v>
      </c>
      <c r="O17" s="34" t="e">
        <f ca="1">_xlfn.IFS(ALS_Jord_Kalk!$AN$2,IF(ISERROR(ALS_Jord_Kalk!O18),"",IF(ALS_Jord_Kalk!O18=0,"",ALS_Jord_Kalk!O18)),Eurofins_jord_kalk!$AN$3,IF(ISERROR(Eurofins_jord_kalk!O18),"",IF(Eurofins_jord_kalk!O18=0,"",Eurofins_jord_kalk!O18)))</f>
        <v>#N/A</v>
      </c>
      <c r="P17" s="34" t="e">
        <f ca="1">_xlfn.IFS(ALS_Jord_Kalk!$AN$2,IF(ISERROR(ALS_Jord_Kalk!P18),"",IF(ALS_Jord_Kalk!P18=0,"",ALS_Jord_Kalk!P18)),Eurofins_jord_kalk!$AN$3,IF(ISERROR(Eurofins_jord_kalk!P18),"",IF(Eurofins_jord_kalk!P18=0,"",Eurofins_jord_kalk!P18)))</f>
        <v>#N/A</v>
      </c>
      <c r="Q17" s="34" t="e">
        <f ca="1">_xlfn.IFS(ALS_Jord_Kalk!$AN$2,IF(ISERROR(ALS_Jord_Kalk!Q18),"",IF(ALS_Jord_Kalk!Q18=0,"",ALS_Jord_Kalk!Q18)),Eurofins_jord_kalk!$AN$3,IF(ISERROR(Eurofins_jord_kalk!Q18),"",IF(Eurofins_jord_kalk!Q18=0,"",Eurofins_jord_kalk!Q18)))</f>
        <v>#N/A</v>
      </c>
      <c r="R17" s="34" t="e">
        <f ca="1">_xlfn.IFS(ALS_Jord_Kalk!$AN$2,IF(ISERROR(ALS_Jord_Kalk!R18),"",IF(ALS_Jord_Kalk!R18=0,"",ALS_Jord_Kalk!R18)),Eurofins_jord_kalk!$AN$3,IF(ISERROR(Eurofins_jord_kalk!R18),"",IF(Eurofins_jord_kalk!R18=0,"",Eurofins_jord_kalk!R18)))</f>
        <v>#N/A</v>
      </c>
      <c r="S17" s="34" t="e">
        <f ca="1">_xlfn.IFS(ALS_Jord_Kalk!$AN$2,IF(ISERROR(ALS_Jord_Kalk!S18),"",IF(ALS_Jord_Kalk!S18=0,"",ALS_Jord_Kalk!S18)),Eurofins_jord_kalk!$AN$3,IF(ISERROR(Eurofins_jord_kalk!S18),"",IF(Eurofins_jord_kalk!S18=0,"",Eurofins_jord_kalk!S18)))</f>
        <v>#N/A</v>
      </c>
      <c r="T17" s="34" t="e">
        <f ca="1">_xlfn.IFS(ALS_Jord_Kalk!$AN$2,IF(ISERROR(ALS_Jord_Kalk!T18),"",IF(ALS_Jord_Kalk!T18=0,"",ALS_Jord_Kalk!T18)),Eurofins_jord_kalk!$AN$3,IF(ISERROR(Eurofins_jord_kalk!T18),"",IF(Eurofins_jord_kalk!T18=0,"",Eurofins_jord_kalk!T18)))</f>
        <v>#N/A</v>
      </c>
      <c r="U17" s="34" t="e">
        <f ca="1">_xlfn.IFS(ALS_Jord_Kalk!$AN$2,IF(ISERROR(ALS_Jord_Kalk!U18),"",IF(ALS_Jord_Kalk!U18=0,"",ALS_Jord_Kalk!U18)),Eurofins_jord_kalk!$AN$3,IF(ISERROR(Eurofins_jord_kalk!U18),"",IF(Eurofins_jord_kalk!U18=0,"",Eurofins_jord_kalk!U18)))</f>
        <v>#N/A</v>
      </c>
      <c r="V17" s="34" t="e">
        <f ca="1">_xlfn.IFS(ALS_Jord_Kalk!$AN$2,IF(ISERROR(ALS_Jord_Kalk!V18),"",IF(ALS_Jord_Kalk!V18=0,"",ALS_Jord_Kalk!V18)),Eurofins_jord_kalk!$AN$3,IF(ISERROR(Eurofins_jord_kalk!V18),"",IF(Eurofins_jord_kalk!V18=0,"",Eurofins_jord_kalk!V18)))</f>
        <v>#N/A</v>
      </c>
      <c r="W17" s="34" t="e">
        <f ca="1">_xlfn.IFS(ALS_Jord_Kalk!$AN$2,IF(ISERROR(ALS_Jord_Kalk!W18),"",IF(ALS_Jord_Kalk!W18=0,"",ALS_Jord_Kalk!W18)),Eurofins_jord_kalk!$AN$3,IF(ISERROR(Eurofins_jord_kalk!W18),"",IF(Eurofins_jord_kalk!W18=0,"",Eurofins_jord_kalk!W18)))</f>
        <v>#N/A</v>
      </c>
      <c r="X17" s="34" t="e">
        <f ca="1">_xlfn.IFS(ALS_Jord_Kalk!$AN$2,IF(ISERROR(ALS_Jord_Kalk!X18),"",IF(ALS_Jord_Kalk!X18=0,"",ALS_Jord_Kalk!X18)),Eurofins_jord_kalk!$AN$3,IF(ISERROR(Eurofins_jord_kalk!X18),"",IF(Eurofins_jord_kalk!X18=0,"",Eurofins_jord_kalk!X18)))</f>
        <v>#N/A</v>
      </c>
      <c r="Y17" s="34" t="e">
        <f ca="1">_xlfn.IFS(ALS_Jord_Kalk!$AN$2,IF(ISERROR(ALS_Jord_Kalk!Y18),"",IF(ALS_Jord_Kalk!Y18=0,"",ALS_Jord_Kalk!Y18)),Eurofins_jord_kalk!$AN$3,IF(ISERROR(Eurofins_jord_kalk!Y18),"",IF(Eurofins_jord_kalk!Y18=0,"",Eurofins_jord_kalk!Y18)))</f>
        <v>#N/A</v>
      </c>
      <c r="Z17" s="34" t="e">
        <f ca="1">_xlfn.IFS(ALS_Jord_Kalk!$AN$2,IF(ISERROR(ALS_Jord_Kalk!Z18),"",IF(ALS_Jord_Kalk!Z18=0,"",ALS_Jord_Kalk!Z18)),Eurofins_jord_kalk!$AN$3,IF(ISERROR(Eurofins_jord_kalk!Z18),"",IF(Eurofins_jord_kalk!Z18=0,"",Eurofins_jord_kalk!Z18)))</f>
        <v>#N/A</v>
      </c>
      <c r="AA17" s="34" t="e">
        <f ca="1">_xlfn.IFS(ALS_Jord_Kalk!$AN$2,IF(ISERROR(ALS_Jord_Kalk!AA18),"",IF(ALS_Jord_Kalk!AA18=0,"",ALS_Jord_Kalk!AA18)),Eurofins_jord_kalk!$AN$3,IF(ISERROR(Eurofins_jord_kalk!AA18),"",IF(Eurofins_jord_kalk!AA18=0,"",Eurofins_jord_kalk!AA18)))</f>
        <v>#N/A</v>
      </c>
      <c r="AB17" s="34" t="e">
        <f ca="1">_xlfn.IFS(ALS_Jord_Kalk!$AN$2,IF(ISERROR(ALS_Jord_Kalk!AB18),"",IF(ALS_Jord_Kalk!AB18=0,"",ALS_Jord_Kalk!AB18)),Eurofins_jord_kalk!$AN$3,IF(ISERROR(Eurofins_jord_kalk!AB18),"",IF(Eurofins_jord_kalk!AB18=0,"",Eurofins_jord_kalk!AB18)))</f>
        <v>#N/A</v>
      </c>
      <c r="AC17" s="34" t="e">
        <f ca="1">_xlfn.IFS(ALS_Jord_Kalk!$AN$2,IF(ISERROR(ALS_Jord_Kalk!AC18),"",IF(ALS_Jord_Kalk!AC18=0,"",ALS_Jord_Kalk!AC18)),Eurofins_jord_kalk!$AN$3,IF(ISERROR(Eurofins_jord_kalk!AC18),"",IF(Eurofins_jord_kalk!AC18=0,"",Eurofins_jord_kalk!AC18)))</f>
        <v>#N/A</v>
      </c>
      <c r="AD17" s="34" t="e">
        <f ca="1">_xlfn.IFS(ALS_Jord_Kalk!$AN$2,IF(ISERROR(ALS_Jord_Kalk!AD18),"",IF(ALS_Jord_Kalk!AD18=0,"",ALS_Jord_Kalk!AD18)),Eurofins_jord_kalk!$AN$3,IF(ISERROR(Eurofins_jord_kalk!AD18),"",IF(Eurofins_jord_kalk!AD18=0,"",Eurofins_jord_kalk!AD18)))</f>
        <v>#N/A</v>
      </c>
      <c r="AE17" s="34" t="e">
        <f ca="1">_xlfn.IFS(ALS_Jord_Kalk!$AN$2,IF(ISERROR(ALS_Jord_Kalk!AE18),"",IF(ALS_Jord_Kalk!AE18=0,"",ALS_Jord_Kalk!AE18)),Eurofins_jord_kalk!$AN$3,IF(ISERROR(Eurofins_jord_kalk!AE18),"",IF(Eurofins_jord_kalk!AE18=0,"",Eurofins_jord_kalk!AE18)))</f>
        <v>#N/A</v>
      </c>
      <c r="AF17" s="34" t="e">
        <f ca="1">_xlfn.IFS(ALS_Jord_Kalk!$AN$2,IF(ISERROR(ALS_Jord_Kalk!AF18),"",IF(ALS_Jord_Kalk!AF18=0,"",ALS_Jord_Kalk!AF18)),Eurofins_jord_kalk!$AN$3,IF(ISERROR(Eurofins_jord_kalk!AF18),"",IF(Eurofins_jord_kalk!AF18=0,"",Eurofins_jord_kalk!AF18)))</f>
        <v>#N/A</v>
      </c>
      <c r="AG17" s="34" t="e">
        <f ca="1">_xlfn.IFS(ALS_Jord_Kalk!$AN$2,IF(ISERROR(ALS_Jord_Kalk!AG18),"",IF(ALS_Jord_Kalk!AG18=0,"",ALS_Jord_Kalk!AG18)),Eurofins_jord_kalk!$AN$3,IF(ISERROR(Eurofins_jord_kalk!AG18),"",IF(Eurofins_jord_kalk!AG18=0,"",Eurofins_jord_kalk!AG18)))</f>
        <v>#N/A</v>
      </c>
      <c r="AH17" s="40"/>
    </row>
    <row r="18" spans="1:34" x14ac:dyDescent="0.25">
      <c r="A18" s="42"/>
      <c r="B18" s="32" t="e">
        <f ca="1">_xlfn.IFS(ALS_Jord_Kalk!$AN$2,IF(ISERROR(ALS_Jord_Kalk!B19),"",IF(ALS_Jord_Kalk!B19=0,"",ALS_Jord_Kalk!B19)),Eurofins_jord_kalk!$AN$3,IF(ISERROR(Eurofins_jord_kalk!B19),"",IF(Eurofins_jord_kalk!B19=0,"",Eurofins_jord_kalk!B19)))</f>
        <v>#N/A</v>
      </c>
      <c r="C18" s="32" t="e">
        <f ca="1">_xlfn.IFS(ALS_Jord_Kalk!$AN$2,IF(ISERROR(ALS_Jord_Kalk!C19),"",IF(ALS_Jord_Kalk!C19=0,"",ALS_Jord_Kalk!C19)),Eurofins_jord_kalk!$AN$3,IF(ISERROR(Eurofins_jord_kalk!C19),"",IF(Eurofins_jord_kalk!C19=0,"",Eurofins_jord_kalk!C19)))</f>
        <v>#N/A</v>
      </c>
      <c r="D18" s="59" t="e">
        <f ca="1">_xlfn.IFS(ALS_Jord_Kalk!$AN$2,IF(ISERROR(ALS_Jord_Kalk!D19),"",IF(ALS_Jord_Kalk!D19=0,"",ALS_Jord_Kalk!D19)),Eurofins_jord_kalk!$AN$3,IF(ISERROR(Eurofins_jord_kalk!D19),"",IF(Eurofins_jord_kalk!D19=0,"",Eurofins_jord_kalk!D19)))</f>
        <v>#N/A</v>
      </c>
      <c r="E18" s="59" t="e">
        <f ca="1">_xlfn.IFS(ALS_Jord_Kalk!$AN$2,IF(ISERROR(ALS_Jord_Kalk!E19),"",IF(ALS_Jord_Kalk!E19=0,"",ALS_Jord_Kalk!E19)),Eurofins_jord_kalk!$AN$3,IF(ISERROR(Eurofins_jord_kalk!G19),"",IF(Eurofins_jord_kalk!G19=0,"",Eurofins_jord_kalk!G19)))</f>
        <v>#N/A</v>
      </c>
      <c r="F18" s="59" t="e">
        <f ca="1">_xlfn.IFS(ALS_Jord_Kalk!$AN$2,IF(ISERROR(ALS_Jord_Kalk!F19),"",IF(ALS_Jord_Kalk!F19=0,"",ALS_Jord_Kalk!F19)),Eurofins_jord_kalk!$AN$3,IF(ISERROR(Eurofins_jord_kalk!H19),"",IF(Eurofins_jord_kalk!H19=0,"",Eurofins_jord_kalk!H19)))</f>
        <v>#N/A</v>
      </c>
      <c r="G18" s="34" t="e">
        <f ca="1">_xlfn.IFS(ALS_Jord_Kalk!$AN$2,IF(ISERROR(ALS_Jord_Kalk!G19),"",IF(ALS_Jord_Kalk!G19=0,"",ALS_Jord_Kalk!G19)),Eurofins_jord_kalk!$AN$3,IF(ISERROR(Eurofins_jord_kalk!G19),"",IF(Eurofins_jord_kalk!G19=0,"",Eurofins_jord_kalk!G19)))</f>
        <v>#N/A</v>
      </c>
      <c r="H18" s="34" t="e">
        <f ca="1">_xlfn.IFS(ALS_Jord_Kalk!$AN$2,IF(ISERROR(ALS_Jord_Kalk!H19),"",IF(ALS_Jord_Kalk!H19=0,"",ALS_Jord_Kalk!H19)),Eurofins_jord_kalk!$AN$3,IF(ISERROR(Eurofins_jord_kalk!H19),"",IF(Eurofins_jord_kalk!H19=0,"",Eurofins_jord_kalk!H19)))</f>
        <v>#N/A</v>
      </c>
      <c r="I18" s="34" t="e">
        <f ca="1">_xlfn.IFS(ALS_Jord_Kalk!$AN$2,IF(ISERROR(ALS_Jord_Kalk!I19),"",IF(ALS_Jord_Kalk!I19=0,"",ALS_Jord_Kalk!I19)),Eurofins_jord_kalk!$AN$3,IF(ISERROR(Eurofins_jord_kalk!I19),"",IF(Eurofins_jord_kalk!I19=0,"",Eurofins_jord_kalk!I19)))</f>
        <v>#N/A</v>
      </c>
      <c r="J18" s="34" t="e">
        <f ca="1">_xlfn.IFS(ALS_Jord_Kalk!$AN$2,IF(ISERROR(ALS_Jord_Kalk!J19),"",IF(ALS_Jord_Kalk!J19=0,"",ALS_Jord_Kalk!J19)),Eurofins_jord_kalk!$AN$3,IF(ISERROR(Eurofins_jord_kalk!J19),"",IF(Eurofins_jord_kalk!J19=0,"",Eurofins_jord_kalk!J19)))</f>
        <v>#N/A</v>
      </c>
      <c r="K18" s="34" t="e">
        <f ca="1">_xlfn.IFS(ALS_Jord_Kalk!$AN$2,IF(ISERROR(ALS_Jord_Kalk!K19),"",IF(ALS_Jord_Kalk!K19=0,"",ALS_Jord_Kalk!K19)),Eurofins_jord_kalk!$AN$3,IF(ISERROR(Eurofins_jord_kalk!K19),"",IF(Eurofins_jord_kalk!K19=0,"",Eurofins_jord_kalk!K19)))</f>
        <v>#N/A</v>
      </c>
      <c r="L18" s="34" t="e">
        <f ca="1">_xlfn.IFS(ALS_Jord_Kalk!$AN$2,IF(ISERROR(ALS_Jord_Kalk!L19),"",IF(ALS_Jord_Kalk!L19=0,"",ALS_Jord_Kalk!L19)),Eurofins_jord_kalk!$AN$3,IF(ISERROR(Eurofins_jord_kalk!L19),"",IF(Eurofins_jord_kalk!L19=0,"",Eurofins_jord_kalk!L19)))</f>
        <v>#N/A</v>
      </c>
      <c r="M18" s="34" t="e">
        <f ca="1">_xlfn.IFS(ALS_Jord_Kalk!$AN$2,IF(ISERROR(ALS_Jord_Kalk!M19),"",IF(ALS_Jord_Kalk!M19=0,"",ALS_Jord_Kalk!M19)),Eurofins_jord_kalk!$AN$3,IF(ISERROR(Eurofins_jord_kalk!M19),"",IF(Eurofins_jord_kalk!M19=0,"",Eurofins_jord_kalk!M19)))</f>
        <v>#N/A</v>
      </c>
      <c r="N18" s="34" t="e">
        <f ca="1">_xlfn.IFS(ALS_Jord_Kalk!$AN$2,IF(ISERROR(ALS_Jord_Kalk!N19),"",IF(ALS_Jord_Kalk!N19=0,"",ALS_Jord_Kalk!N19)),Eurofins_jord_kalk!$AN$3,IF(ISERROR(Eurofins_jord_kalk!N19),"",IF(Eurofins_jord_kalk!N19=0,"",Eurofins_jord_kalk!N19)))</f>
        <v>#N/A</v>
      </c>
      <c r="O18" s="34" t="e">
        <f ca="1">_xlfn.IFS(ALS_Jord_Kalk!$AN$2,IF(ISERROR(ALS_Jord_Kalk!O19),"",IF(ALS_Jord_Kalk!O19=0,"",ALS_Jord_Kalk!O19)),Eurofins_jord_kalk!$AN$3,IF(ISERROR(Eurofins_jord_kalk!O19),"",IF(Eurofins_jord_kalk!O19=0,"",Eurofins_jord_kalk!O19)))</f>
        <v>#N/A</v>
      </c>
      <c r="P18" s="34" t="e">
        <f ca="1">_xlfn.IFS(ALS_Jord_Kalk!$AN$2,IF(ISERROR(ALS_Jord_Kalk!P19),"",IF(ALS_Jord_Kalk!P19=0,"",ALS_Jord_Kalk!P19)),Eurofins_jord_kalk!$AN$3,IF(ISERROR(Eurofins_jord_kalk!P19),"",IF(Eurofins_jord_kalk!P19=0,"",Eurofins_jord_kalk!P19)))</f>
        <v>#N/A</v>
      </c>
      <c r="Q18" s="34" t="e">
        <f ca="1">_xlfn.IFS(ALS_Jord_Kalk!$AN$2,IF(ISERROR(ALS_Jord_Kalk!Q19),"",IF(ALS_Jord_Kalk!Q19=0,"",ALS_Jord_Kalk!Q19)),Eurofins_jord_kalk!$AN$3,IF(ISERROR(Eurofins_jord_kalk!Q19),"",IF(Eurofins_jord_kalk!Q19=0,"",Eurofins_jord_kalk!Q19)))</f>
        <v>#N/A</v>
      </c>
      <c r="R18" s="34" t="e">
        <f ca="1">_xlfn.IFS(ALS_Jord_Kalk!$AN$2,IF(ISERROR(ALS_Jord_Kalk!R19),"",IF(ALS_Jord_Kalk!R19=0,"",ALS_Jord_Kalk!R19)),Eurofins_jord_kalk!$AN$3,IF(ISERROR(Eurofins_jord_kalk!R19),"",IF(Eurofins_jord_kalk!R19=0,"",Eurofins_jord_kalk!R19)))</f>
        <v>#N/A</v>
      </c>
      <c r="S18" s="34" t="e">
        <f ca="1">_xlfn.IFS(ALS_Jord_Kalk!$AN$2,IF(ISERROR(ALS_Jord_Kalk!S19),"",IF(ALS_Jord_Kalk!S19=0,"",ALS_Jord_Kalk!S19)),Eurofins_jord_kalk!$AN$3,IF(ISERROR(Eurofins_jord_kalk!S19),"",IF(Eurofins_jord_kalk!S19=0,"",Eurofins_jord_kalk!S19)))</f>
        <v>#N/A</v>
      </c>
      <c r="T18" s="34" t="e">
        <f ca="1">_xlfn.IFS(ALS_Jord_Kalk!$AN$2,IF(ISERROR(ALS_Jord_Kalk!T19),"",IF(ALS_Jord_Kalk!T19=0,"",ALS_Jord_Kalk!T19)),Eurofins_jord_kalk!$AN$3,IF(ISERROR(Eurofins_jord_kalk!T19),"",IF(Eurofins_jord_kalk!T19=0,"",Eurofins_jord_kalk!T19)))</f>
        <v>#N/A</v>
      </c>
      <c r="U18" s="34" t="e">
        <f ca="1">_xlfn.IFS(ALS_Jord_Kalk!$AN$2,IF(ISERROR(ALS_Jord_Kalk!U19),"",IF(ALS_Jord_Kalk!U19=0,"",ALS_Jord_Kalk!U19)),Eurofins_jord_kalk!$AN$3,IF(ISERROR(Eurofins_jord_kalk!U19),"",IF(Eurofins_jord_kalk!U19=0,"",Eurofins_jord_kalk!U19)))</f>
        <v>#N/A</v>
      </c>
      <c r="V18" s="34" t="e">
        <f ca="1">_xlfn.IFS(ALS_Jord_Kalk!$AN$2,IF(ISERROR(ALS_Jord_Kalk!V19),"",IF(ALS_Jord_Kalk!V19=0,"",ALS_Jord_Kalk!V19)),Eurofins_jord_kalk!$AN$3,IF(ISERROR(Eurofins_jord_kalk!V19),"",IF(Eurofins_jord_kalk!V19=0,"",Eurofins_jord_kalk!V19)))</f>
        <v>#N/A</v>
      </c>
      <c r="W18" s="34" t="e">
        <f ca="1">_xlfn.IFS(ALS_Jord_Kalk!$AN$2,IF(ISERROR(ALS_Jord_Kalk!W19),"",IF(ALS_Jord_Kalk!W19=0,"",ALS_Jord_Kalk!W19)),Eurofins_jord_kalk!$AN$3,IF(ISERROR(Eurofins_jord_kalk!W19),"",IF(Eurofins_jord_kalk!W19=0,"",Eurofins_jord_kalk!W19)))</f>
        <v>#N/A</v>
      </c>
      <c r="X18" s="34" t="e">
        <f ca="1">_xlfn.IFS(ALS_Jord_Kalk!$AN$2,IF(ISERROR(ALS_Jord_Kalk!X19),"",IF(ALS_Jord_Kalk!X19=0,"",ALS_Jord_Kalk!X19)),Eurofins_jord_kalk!$AN$3,IF(ISERROR(Eurofins_jord_kalk!X19),"",IF(Eurofins_jord_kalk!X19=0,"",Eurofins_jord_kalk!X19)))</f>
        <v>#N/A</v>
      </c>
      <c r="Y18" s="34" t="e">
        <f ca="1">_xlfn.IFS(ALS_Jord_Kalk!$AN$2,IF(ISERROR(ALS_Jord_Kalk!Y19),"",IF(ALS_Jord_Kalk!Y19=0,"",ALS_Jord_Kalk!Y19)),Eurofins_jord_kalk!$AN$3,IF(ISERROR(Eurofins_jord_kalk!Y19),"",IF(Eurofins_jord_kalk!Y19=0,"",Eurofins_jord_kalk!Y19)))</f>
        <v>#N/A</v>
      </c>
      <c r="Z18" s="34" t="e">
        <f ca="1">_xlfn.IFS(ALS_Jord_Kalk!$AN$2,IF(ISERROR(ALS_Jord_Kalk!Z19),"",IF(ALS_Jord_Kalk!Z19=0,"",ALS_Jord_Kalk!Z19)),Eurofins_jord_kalk!$AN$3,IF(ISERROR(Eurofins_jord_kalk!Z19),"",IF(Eurofins_jord_kalk!Z19=0,"",Eurofins_jord_kalk!Z19)))</f>
        <v>#N/A</v>
      </c>
      <c r="AA18" s="34" t="e">
        <f ca="1">_xlfn.IFS(ALS_Jord_Kalk!$AN$2,IF(ISERROR(ALS_Jord_Kalk!AA19),"",IF(ALS_Jord_Kalk!AA19=0,"",ALS_Jord_Kalk!AA19)),Eurofins_jord_kalk!$AN$3,IF(ISERROR(Eurofins_jord_kalk!AA19),"",IF(Eurofins_jord_kalk!AA19=0,"",Eurofins_jord_kalk!AA19)))</f>
        <v>#N/A</v>
      </c>
      <c r="AB18" s="34" t="e">
        <f ca="1">_xlfn.IFS(ALS_Jord_Kalk!$AN$2,IF(ISERROR(ALS_Jord_Kalk!AB19),"",IF(ALS_Jord_Kalk!AB19=0,"",ALS_Jord_Kalk!AB19)),Eurofins_jord_kalk!$AN$3,IF(ISERROR(Eurofins_jord_kalk!AB19),"",IF(Eurofins_jord_kalk!AB19=0,"",Eurofins_jord_kalk!AB19)))</f>
        <v>#N/A</v>
      </c>
      <c r="AC18" s="34" t="e">
        <f ca="1">_xlfn.IFS(ALS_Jord_Kalk!$AN$2,IF(ISERROR(ALS_Jord_Kalk!AC19),"",IF(ALS_Jord_Kalk!AC19=0,"",ALS_Jord_Kalk!AC19)),Eurofins_jord_kalk!$AN$3,IF(ISERROR(Eurofins_jord_kalk!AC19),"",IF(Eurofins_jord_kalk!AC19=0,"",Eurofins_jord_kalk!AC19)))</f>
        <v>#N/A</v>
      </c>
      <c r="AD18" s="34" t="e">
        <f ca="1">_xlfn.IFS(ALS_Jord_Kalk!$AN$2,IF(ISERROR(ALS_Jord_Kalk!AD19),"",IF(ALS_Jord_Kalk!AD19=0,"",ALS_Jord_Kalk!AD19)),Eurofins_jord_kalk!$AN$3,IF(ISERROR(Eurofins_jord_kalk!AD19),"",IF(Eurofins_jord_kalk!AD19=0,"",Eurofins_jord_kalk!AD19)))</f>
        <v>#N/A</v>
      </c>
      <c r="AE18" s="34" t="e">
        <f ca="1">_xlfn.IFS(ALS_Jord_Kalk!$AN$2,IF(ISERROR(ALS_Jord_Kalk!AE19),"",IF(ALS_Jord_Kalk!AE19=0,"",ALS_Jord_Kalk!AE19)),Eurofins_jord_kalk!$AN$3,IF(ISERROR(Eurofins_jord_kalk!AE19),"",IF(Eurofins_jord_kalk!AE19=0,"",Eurofins_jord_kalk!AE19)))</f>
        <v>#N/A</v>
      </c>
      <c r="AF18" s="34" t="e">
        <f ca="1">_xlfn.IFS(ALS_Jord_Kalk!$AN$2,IF(ISERROR(ALS_Jord_Kalk!AF19),"",IF(ALS_Jord_Kalk!AF19=0,"",ALS_Jord_Kalk!AF19)),Eurofins_jord_kalk!$AN$3,IF(ISERROR(Eurofins_jord_kalk!AF19),"",IF(Eurofins_jord_kalk!AF19=0,"",Eurofins_jord_kalk!AF19)))</f>
        <v>#N/A</v>
      </c>
      <c r="AG18" s="34" t="e">
        <f ca="1">_xlfn.IFS(ALS_Jord_Kalk!$AN$2,IF(ISERROR(ALS_Jord_Kalk!AG19),"",IF(ALS_Jord_Kalk!AG19=0,"",ALS_Jord_Kalk!AG19)),Eurofins_jord_kalk!$AN$3,IF(ISERROR(Eurofins_jord_kalk!AG19),"",IF(Eurofins_jord_kalk!AG19=0,"",Eurofins_jord_kalk!AG19)))</f>
        <v>#N/A</v>
      </c>
      <c r="AH18" s="40"/>
    </row>
    <row r="19" spans="1:34" x14ac:dyDescent="0.25">
      <c r="A19" s="42"/>
      <c r="B19" s="32" t="e">
        <f ca="1">_xlfn.IFS(ALS_Jord_Kalk!$AN$2,IF(ISERROR(ALS_Jord_Kalk!B20),"",IF(ALS_Jord_Kalk!B20=0,"",ALS_Jord_Kalk!B20)),Eurofins_jord_kalk!$AN$3,IF(ISERROR(Eurofins_jord_kalk!B20),"",IF(Eurofins_jord_kalk!B20=0,"",Eurofins_jord_kalk!B20)))</f>
        <v>#N/A</v>
      </c>
      <c r="C19" s="32" t="e">
        <f ca="1">_xlfn.IFS(ALS_Jord_Kalk!$AN$2,IF(ISERROR(ALS_Jord_Kalk!C20),"",IF(ALS_Jord_Kalk!C20=0,"",ALS_Jord_Kalk!C20)),Eurofins_jord_kalk!$AN$3,IF(ISERROR(Eurofins_jord_kalk!C20),"",IF(Eurofins_jord_kalk!C20=0,"",Eurofins_jord_kalk!C20)))</f>
        <v>#N/A</v>
      </c>
      <c r="D19" s="59" t="e">
        <f ca="1">_xlfn.IFS(ALS_Jord_Kalk!$AN$2,IF(ISERROR(ALS_Jord_Kalk!D20),"",IF(ALS_Jord_Kalk!D20=0,"",ALS_Jord_Kalk!D20)),Eurofins_jord_kalk!$AN$3,IF(ISERROR(Eurofins_jord_kalk!D20),"",IF(Eurofins_jord_kalk!D20=0,"",Eurofins_jord_kalk!D20)))</f>
        <v>#N/A</v>
      </c>
      <c r="E19" s="59" t="e">
        <f ca="1">_xlfn.IFS(ALS_Jord_Kalk!$AN$2,IF(ISERROR(ALS_Jord_Kalk!E20),"",IF(ALS_Jord_Kalk!E20=0,"",ALS_Jord_Kalk!E20)),Eurofins_jord_kalk!$AN$3,IF(ISERROR(Eurofins_jord_kalk!G20),"",IF(Eurofins_jord_kalk!G20=0,"",Eurofins_jord_kalk!G20)))</f>
        <v>#N/A</v>
      </c>
      <c r="F19" s="59" t="e">
        <f ca="1">_xlfn.IFS(ALS_Jord_Kalk!$AN$2,IF(ISERROR(ALS_Jord_Kalk!F20),"",IF(ALS_Jord_Kalk!F20=0,"",ALS_Jord_Kalk!F20)),Eurofins_jord_kalk!$AN$3,IF(ISERROR(Eurofins_jord_kalk!H20),"",IF(Eurofins_jord_kalk!H20=0,"",Eurofins_jord_kalk!H20)))</f>
        <v>#N/A</v>
      </c>
      <c r="G19" s="34" t="e">
        <f ca="1">_xlfn.IFS(ALS_Jord_Kalk!$AN$2,IF(ISERROR(ALS_Jord_Kalk!G20),"",IF(ALS_Jord_Kalk!G20=0,"",ALS_Jord_Kalk!G20)),Eurofins_jord_kalk!$AN$3,IF(ISERROR(Eurofins_jord_kalk!G20),"",IF(Eurofins_jord_kalk!G20=0,"",Eurofins_jord_kalk!G20)))</f>
        <v>#N/A</v>
      </c>
      <c r="H19" s="34" t="e">
        <f ca="1">_xlfn.IFS(ALS_Jord_Kalk!$AN$2,IF(ISERROR(ALS_Jord_Kalk!H20),"",IF(ALS_Jord_Kalk!H20=0,"",ALS_Jord_Kalk!H20)),Eurofins_jord_kalk!$AN$3,IF(ISERROR(Eurofins_jord_kalk!H20),"",IF(Eurofins_jord_kalk!H20=0,"",Eurofins_jord_kalk!H20)))</f>
        <v>#N/A</v>
      </c>
      <c r="I19" s="34" t="e">
        <f ca="1">_xlfn.IFS(ALS_Jord_Kalk!$AN$2,IF(ISERROR(ALS_Jord_Kalk!I20),"",IF(ALS_Jord_Kalk!I20=0,"",ALS_Jord_Kalk!I20)),Eurofins_jord_kalk!$AN$3,IF(ISERROR(Eurofins_jord_kalk!I20),"",IF(Eurofins_jord_kalk!I20=0,"",Eurofins_jord_kalk!I20)))</f>
        <v>#N/A</v>
      </c>
      <c r="J19" s="34" t="e">
        <f ca="1">_xlfn.IFS(ALS_Jord_Kalk!$AN$2,IF(ISERROR(ALS_Jord_Kalk!J20),"",IF(ALS_Jord_Kalk!J20=0,"",ALS_Jord_Kalk!J20)),Eurofins_jord_kalk!$AN$3,IF(ISERROR(Eurofins_jord_kalk!J20),"",IF(Eurofins_jord_kalk!J20=0,"",Eurofins_jord_kalk!J20)))</f>
        <v>#N/A</v>
      </c>
      <c r="K19" s="34" t="e">
        <f ca="1">_xlfn.IFS(ALS_Jord_Kalk!$AN$2,IF(ISERROR(ALS_Jord_Kalk!K20),"",IF(ALS_Jord_Kalk!K20=0,"",ALS_Jord_Kalk!K20)),Eurofins_jord_kalk!$AN$3,IF(ISERROR(Eurofins_jord_kalk!K20),"",IF(Eurofins_jord_kalk!K20=0,"",Eurofins_jord_kalk!K20)))</f>
        <v>#N/A</v>
      </c>
      <c r="L19" s="34" t="e">
        <f ca="1">_xlfn.IFS(ALS_Jord_Kalk!$AN$2,IF(ISERROR(ALS_Jord_Kalk!L20),"",IF(ALS_Jord_Kalk!L20=0,"",ALS_Jord_Kalk!L20)),Eurofins_jord_kalk!$AN$3,IF(ISERROR(Eurofins_jord_kalk!L20),"",IF(Eurofins_jord_kalk!L20=0,"",Eurofins_jord_kalk!L20)))</f>
        <v>#N/A</v>
      </c>
      <c r="M19" s="34" t="e">
        <f ca="1">_xlfn.IFS(ALS_Jord_Kalk!$AN$2,IF(ISERROR(ALS_Jord_Kalk!M20),"",IF(ALS_Jord_Kalk!M20=0,"",ALS_Jord_Kalk!M20)),Eurofins_jord_kalk!$AN$3,IF(ISERROR(Eurofins_jord_kalk!M20),"",IF(Eurofins_jord_kalk!M20=0,"",Eurofins_jord_kalk!M20)))</f>
        <v>#N/A</v>
      </c>
      <c r="N19" s="34" t="e">
        <f ca="1">_xlfn.IFS(ALS_Jord_Kalk!$AN$2,IF(ISERROR(ALS_Jord_Kalk!N20),"",IF(ALS_Jord_Kalk!N20=0,"",ALS_Jord_Kalk!N20)),Eurofins_jord_kalk!$AN$3,IF(ISERROR(Eurofins_jord_kalk!N20),"",IF(Eurofins_jord_kalk!N20=0,"",Eurofins_jord_kalk!N20)))</f>
        <v>#N/A</v>
      </c>
      <c r="O19" s="34" t="e">
        <f ca="1">_xlfn.IFS(ALS_Jord_Kalk!$AN$2,IF(ISERROR(ALS_Jord_Kalk!O20),"",IF(ALS_Jord_Kalk!O20=0,"",ALS_Jord_Kalk!O20)),Eurofins_jord_kalk!$AN$3,IF(ISERROR(Eurofins_jord_kalk!O20),"",IF(Eurofins_jord_kalk!O20=0,"",Eurofins_jord_kalk!O20)))</f>
        <v>#N/A</v>
      </c>
      <c r="P19" s="34" t="e">
        <f ca="1">_xlfn.IFS(ALS_Jord_Kalk!$AN$2,IF(ISERROR(ALS_Jord_Kalk!P20),"",IF(ALS_Jord_Kalk!P20=0,"",ALS_Jord_Kalk!P20)),Eurofins_jord_kalk!$AN$3,IF(ISERROR(Eurofins_jord_kalk!P20),"",IF(Eurofins_jord_kalk!P20=0,"",Eurofins_jord_kalk!P20)))</f>
        <v>#N/A</v>
      </c>
      <c r="Q19" s="34" t="e">
        <f ca="1">_xlfn.IFS(ALS_Jord_Kalk!$AN$2,IF(ISERROR(ALS_Jord_Kalk!Q20),"",IF(ALS_Jord_Kalk!Q20=0,"",ALS_Jord_Kalk!Q20)),Eurofins_jord_kalk!$AN$3,IF(ISERROR(Eurofins_jord_kalk!Q20),"",IF(Eurofins_jord_kalk!Q20=0,"",Eurofins_jord_kalk!Q20)))</f>
        <v>#N/A</v>
      </c>
      <c r="R19" s="34" t="e">
        <f ca="1">_xlfn.IFS(ALS_Jord_Kalk!$AN$2,IF(ISERROR(ALS_Jord_Kalk!R20),"",IF(ALS_Jord_Kalk!R20=0,"",ALS_Jord_Kalk!R20)),Eurofins_jord_kalk!$AN$3,IF(ISERROR(Eurofins_jord_kalk!R20),"",IF(Eurofins_jord_kalk!R20=0,"",Eurofins_jord_kalk!R20)))</f>
        <v>#N/A</v>
      </c>
      <c r="S19" s="34" t="e">
        <f ca="1">_xlfn.IFS(ALS_Jord_Kalk!$AN$2,IF(ISERROR(ALS_Jord_Kalk!S20),"",IF(ALS_Jord_Kalk!S20=0,"",ALS_Jord_Kalk!S20)),Eurofins_jord_kalk!$AN$3,IF(ISERROR(Eurofins_jord_kalk!S20),"",IF(Eurofins_jord_kalk!S20=0,"",Eurofins_jord_kalk!S20)))</f>
        <v>#N/A</v>
      </c>
      <c r="T19" s="34" t="e">
        <f ca="1">_xlfn.IFS(ALS_Jord_Kalk!$AN$2,IF(ISERROR(ALS_Jord_Kalk!T20),"",IF(ALS_Jord_Kalk!T20=0,"",ALS_Jord_Kalk!T20)),Eurofins_jord_kalk!$AN$3,IF(ISERROR(Eurofins_jord_kalk!T20),"",IF(Eurofins_jord_kalk!T20=0,"",Eurofins_jord_kalk!T20)))</f>
        <v>#N/A</v>
      </c>
      <c r="U19" s="34" t="e">
        <f ca="1">_xlfn.IFS(ALS_Jord_Kalk!$AN$2,IF(ISERROR(ALS_Jord_Kalk!U20),"",IF(ALS_Jord_Kalk!U20=0,"",ALS_Jord_Kalk!U20)),Eurofins_jord_kalk!$AN$3,IF(ISERROR(Eurofins_jord_kalk!U20),"",IF(Eurofins_jord_kalk!U20=0,"",Eurofins_jord_kalk!U20)))</f>
        <v>#N/A</v>
      </c>
      <c r="V19" s="34" t="e">
        <f ca="1">_xlfn.IFS(ALS_Jord_Kalk!$AN$2,IF(ISERROR(ALS_Jord_Kalk!V20),"",IF(ALS_Jord_Kalk!V20=0,"",ALS_Jord_Kalk!V20)),Eurofins_jord_kalk!$AN$3,IF(ISERROR(Eurofins_jord_kalk!V20),"",IF(Eurofins_jord_kalk!V20=0,"",Eurofins_jord_kalk!V20)))</f>
        <v>#N/A</v>
      </c>
      <c r="W19" s="34" t="e">
        <f ca="1">_xlfn.IFS(ALS_Jord_Kalk!$AN$2,IF(ISERROR(ALS_Jord_Kalk!W20),"",IF(ALS_Jord_Kalk!W20=0,"",ALS_Jord_Kalk!W20)),Eurofins_jord_kalk!$AN$3,IF(ISERROR(Eurofins_jord_kalk!W20),"",IF(Eurofins_jord_kalk!W20=0,"",Eurofins_jord_kalk!W20)))</f>
        <v>#N/A</v>
      </c>
      <c r="X19" s="34" t="e">
        <f ca="1">_xlfn.IFS(ALS_Jord_Kalk!$AN$2,IF(ISERROR(ALS_Jord_Kalk!X20),"",IF(ALS_Jord_Kalk!X20=0,"",ALS_Jord_Kalk!X20)),Eurofins_jord_kalk!$AN$3,IF(ISERROR(Eurofins_jord_kalk!X20),"",IF(Eurofins_jord_kalk!X20=0,"",Eurofins_jord_kalk!X20)))</f>
        <v>#N/A</v>
      </c>
      <c r="Y19" s="34" t="e">
        <f ca="1">_xlfn.IFS(ALS_Jord_Kalk!$AN$2,IF(ISERROR(ALS_Jord_Kalk!Y20),"",IF(ALS_Jord_Kalk!Y20=0,"",ALS_Jord_Kalk!Y20)),Eurofins_jord_kalk!$AN$3,IF(ISERROR(Eurofins_jord_kalk!Y20),"",IF(Eurofins_jord_kalk!Y20=0,"",Eurofins_jord_kalk!Y20)))</f>
        <v>#N/A</v>
      </c>
      <c r="Z19" s="34" t="e">
        <f ca="1">_xlfn.IFS(ALS_Jord_Kalk!$AN$2,IF(ISERROR(ALS_Jord_Kalk!Z20),"",IF(ALS_Jord_Kalk!Z20=0,"",ALS_Jord_Kalk!Z20)),Eurofins_jord_kalk!$AN$3,IF(ISERROR(Eurofins_jord_kalk!Z20),"",IF(Eurofins_jord_kalk!Z20=0,"",Eurofins_jord_kalk!Z20)))</f>
        <v>#N/A</v>
      </c>
      <c r="AA19" s="34" t="e">
        <f ca="1">_xlfn.IFS(ALS_Jord_Kalk!$AN$2,IF(ISERROR(ALS_Jord_Kalk!AA20),"",IF(ALS_Jord_Kalk!AA20=0,"",ALS_Jord_Kalk!AA20)),Eurofins_jord_kalk!$AN$3,IF(ISERROR(Eurofins_jord_kalk!AA20),"",IF(Eurofins_jord_kalk!AA20=0,"",Eurofins_jord_kalk!AA20)))</f>
        <v>#N/A</v>
      </c>
      <c r="AB19" s="34" t="e">
        <f ca="1">_xlfn.IFS(ALS_Jord_Kalk!$AN$2,IF(ISERROR(ALS_Jord_Kalk!AB20),"",IF(ALS_Jord_Kalk!AB20=0,"",ALS_Jord_Kalk!AB20)),Eurofins_jord_kalk!$AN$3,IF(ISERROR(Eurofins_jord_kalk!AB20),"",IF(Eurofins_jord_kalk!AB20=0,"",Eurofins_jord_kalk!AB20)))</f>
        <v>#N/A</v>
      </c>
      <c r="AC19" s="34" t="e">
        <f ca="1">_xlfn.IFS(ALS_Jord_Kalk!$AN$2,IF(ISERROR(ALS_Jord_Kalk!AC20),"",IF(ALS_Jord_Kalk!AC20=0,"",ALS_Jord_Kalk!AC20)),Eurofins_jord_kalk!$AN$3,IF(ISERROR(Eurofins_jord_kalk!AC20),"",IF(Eurofins_jord_kalk!AC20=0,"",Eurofins_jord_kalk!AC20)))</f>
        <v>#N/A</v>
      </c>
      <c r="AD19" s="34" t="e">
        <f ca="1">_xlfn.IFS(ALS_Jord_Kalk!$AN$2,IF(ISERROR(ALS_Jord_Kalk!AD20),"",IF(ALS_Jord_Kalk!AD20=0,"",ALS_Jord_Kalk!AD20)),Eurofins_jord_kalk!$AN$3,IF(ISERROR(Eurofins_jord_kalk!AD20),"",IF(Eurofins_jord_kalk!AD20=0,"",Eurofins_jord_kalk!AD20)))</f>
        <v>#N/A</v>
      </c>
      <c r="AE19" s="34" t="e">
        <f ca="1">_xlfn.IFS(ALS_Jord_Kalk!$AN$2,IF(ISERROR(ALS_Jord_Kalk!AE20),"",IF(ALS_Jord_Kalk!AE20=0,"",ALS_Jord_Kalk!AE20)),Eurofins_jord_kalk!$AN$3,IF(ISERROR(Eurofins_jord_kalk!AE20),"",IF(Eurofins_jord_kalk!AE20=0,"",Eurofins_jord_kalk!AE20)))</f>
        <v>#N/A</v>
      </c>
      <c r="AF19" s="34" t="e">
        <f ca="1">_xlfn.IFS(ALS_Jord_Kalk!$AN$2,IF(ISERROR(ALS_Jord_Kalk!AF20),"",IF(ALS_Jord_Kalk!AF20=0,"",ALS_Jord_Kalk!AF20)),Eurofins_jord_kalk!$AN$3,IF(ISERROR(Eurofins_jord_kalk!AF20),"",IF(Eurofins_jord_kalk!AF20=0,"",Eurofins_jord_kalk!AF20)))</f>
        <v>#N/A</v>
      </c>
      <c r="AG19" s="34" t="e">
        <f ca="1">_xlfn.IFS(ALS_Jord_Kalk!$AN$2,IF(ISERROR(ALS_Jord_Kalk!AG20),"",IF(ALS_Jord_Kalk!AG20=0,"",ALS_Jord_Kalk!AG20)),Eurofins_jord_kalk!$AN$3,IF(ISERROR(Eurofins_jord_kalk!AG20),"",IF(Eurofins_jord_kalk!AG20=0,"",Eurofins_jord_kalk!AG20)))</f>
        <v>#N/A</v>
      </c>
      <c r="AH19" s="40"/>
    </row>
    <row r="20" spans="1:34" x14ac:dyDescent="0.25">
      <c r="A20" s="42"/>
      <c r="B20" s="32" t="e">
        <f ca="1">_xlfn.IFS(ALS_Jord_Kalk!$AN$2,IF(ISERROR(ALS_Jord_Kalk!B21),"",IF(ALS_Jord_Kalk!B21=0,"",ALS_Jord_Kalk!B21)),Eurofins_jord_kalk!$AN$3,IF(ISERROR(Eurofins_jord_kalk!B21),"",IF(Eurofins_jord_kalk!B21=0,"",Eurofins_jord_kalk!B21)))</f>
        <v>#N/A</v>
      </c>
      <c r="C20" s="32" t="e">
        <f ca="1">_xlfn.IFS(ALS_Jord_Kalk!$AN$2,IF(ISERROR(ALS_Jord_Kalk!C21),"",IF(ALS_Jord_Kalk!C21=0,"",ALS_Jord_Kalk!C21)),Eurofins_jord_kalk!$AN$3,IF(ISERROR(Eurofins_jord_kalk!C21),"",IF(Eurofins_jord_kalk!C21=0,"",Eurofins_jord_kalk!C21)))</f>
        <v>#N/A</v>
      </c>
      <c r="D20" s="59" t="e">
        <f ca="1">_xlfn.IFS(ALS_Jord_Kalk!$AN$2,IF(ISERROR(ALS_Jord_Kalk!D21),"",IF(ALS_Jord_Kalk!D21=0,"",ALS_Jord_Kalk!D21)),Eurofins_jord_kalk!$AN$3,IF(ISERROR(Eurofins_jord_kalk!D21),"",IF(Eurofins_jord_kalk!D21=0,"",Eurofins_jord_kalk!D21)))</f>
        <v>#N/A</v>
      </c>
      <c r="E20" s="59" t="e">
        <f ca="1">_xlfn.IFS(ALS_Jord_Kalk!$AN$2,IF(ISERROR(ALS_Jord_Kalk!E21),"",IF(ALS_Jord_Kalk!E21=0,"",ALS_Jord_Kalk!E21)),Eurofins_jord_kalk!$AN$3,IF(ISERROR(Eurofins_jord_kalk!G21),"",IF(Eurofins_jord_kalk!G21=0,"",Eurofins_jord_kalk!G21)))</f>
        <v>#N/A</v>
      </c>
      <c r="F20" s="59" t="e">
        <f ca="1">_xlfn.IFS(ALS_Jord_Kalk!$AN$2,IF(ISERROR(ALS_Jord_Kalk!F21),"",IF(ALS_Jord_Kalk!F21=0,"",ALS_Jord_Kalk!F21)),Eurofins_jord_kalk!$AN$3,IF(ISERROR(Eurofins_jord_kalk!H21),"",IF(Eurofins_jord_kalk!H21=0,"",Eurofins_jord_kalk!H21)))</f>
        <v>#N/A</v>
      </c>
      <c r="G20" s="34" t="e">
        <f ca="1">_xlfn.IFS(ALS_Jord_Kalk!$AN$2,IF(ISERROR(ALS_Jord_Kalk!G21),"",IF(ALS_Jord_Kalk!G21=0,"",ALS_Jord_Kalk!G21)),Eurofins_jord_kalk!$AN$3,IF(ISERROR(Eurofins_jord_kalk!G21),"",IF(Eurofins_jord_kalk!G21=0,"",Eurofins_jord_kalk!G21)))</f>
        <v>#N/A</v>
      </c>
      <c r="H20" s="34" t="e">
        <f ca="1">_xlfn.IFS(ALS_Jord_Kalk!$AN$2,IF(ISERROR(ALS_Jord_Kalk!H21),"",IF(ALS_Jord_Kalk!H21=0,"",ALS_Jord_Kalk!H21)),Eurofins_jord_kalk!$AN$3,IF(ISERROR(Eurofins_jord_kalk!H21),"",IF(Eurofins_jord_kalk!H21=0,"",Eurofins_jord_kalk!H21)))</f>
        <v>#N/A</v>
      </c>
      <c r="I20" s="34" t="e">
        <f ca="1">_xlfn.IFS(ALS_Jord_Kalk!$AN$2,IF(ISERROR(ALS_Jord_Kalk!I21),"",IF(ALS_Jord_Kalk!I21=0,"",ALS_Jord_Kalk!I21)),Eurofins_jord_kalk!$AN$3,IF(ISERROR(Eurofins_jord_kalk!I21),"",IF(Eurofins_jord_kalk!I21=0,"",Eurofins_jord_kalk!I21)))</f>
        <v>#N/A</v>
      </c>
      <c r="J20" s="34" t="e">
        <f ca="1">_xlfn.IFS(ALS_Jord_Kalk!$AN$2,IF(ISERROR(ALS_Jord_Kalk!J21),"",IF(ALS_Jord_Kalk!J21=0,"",ALS_Jord_Kalk!J21)),Eurofins_jord_kalk!$AN$3,IF(ISERROR(Eurofins_jord_kalk!J21),"",IF(Eurofins_jord_kalk!J21=0,"",Eurofins_jord_kalk!J21)))</f>
        <v>#N/A</v>
      </c>
      <c r="K20" s="34" t="e">
        <f ca="1">_xlfn.IFS(ALS_Jord_Kalk!$AN$2,IF(ISERROR(ALS_Jord_Kalk!K21),"",IF(ALS_Jord_Kalk!K21=0,"",ALS_Jord_Kalk!K21)),Eurofins_jord_kalk!$AN$3,IF(ISERROR(Eurofins_jord_kalk!K21),"",IF(Eurofins_jord_kalk!K21=0,"",Eurofins_jord_kalk!K21)))</f>
        <v>#N/A</v>
      </c>
      <c r="L20" s="34" t="e">
        <f ca="1">_xlfn.IFS(ALS_Jord_Kalk!$AN$2,IF(ISERROR(ALS_Jord_Kalk!L21),"",IF(ALS_Jord_Kalk!L21=0,"",ALS_Jord_Kalk!L21)),Eurofins_jord_kalk!$AN$3,IF(ISERROR(Eurofins_jord_kalk!L21),"",IF(Eurofins_jord_kalk!L21=0,"",Eurofins_jord_kalk!L21)))</f>
        <v>#N/A</v>
      </c>
      <c r="M20" s="34" t="e">
        <f ca="1">_xlfn.IFS(ALS_Jord_Kalk!$AN$2,IF(ISERROR(ALS_Jord_Kalk!M21),"",IF(ALS_Jord_Kalk!M21=0,"",ALS_Jord_Kalk!M21)),Eurofins_jord_kalk!$AN$3,IF(ISERROR(Eurofins_jord_kalk!M21),"",IF(Eurofins_jord_kalk!M21=0,"",Eurofins_jord_kalk!M21)))</f>
        <v>#N/A</v>
      </c>
      <c r="N20" s="34" t="e">
        <f ca="1">_xlfn.IFS(ALS_Jord_Kalk!$AN$2,IF(ISERROR(ALS_Jord_Kalk!N21),"",IF(ALS_Jord_Kalk!N21=0,"",ALS_Jord_Kalk!N21)),Eurofins_jord_kalk!$AN$3,IF(ISERROR(Eurofins_jord_kalk!N21),"",IF(Eurofins_jord_kalk!N21=0,"",Eurofins_jord_kalk!N21)))</f>
        <v>#N/A</v>
      </c>
      <c r="O20" s="34" t="e">
        <f ca="1">_xlfn.IFS(ALS_Jord_Kalk!$AN$2,IF(ISERROR(ALS_Jord_Kalk!O21),"",IF(ALS_Jord_Kalk!O21=0,"",ALS_Jord_Kalk!O21)),Eurofins_jord_kalk!$AN$3,IF(ISERROR(Eurofins_jord_kalk!O21),"",IF(Eurofins_jord_kalk!O21=0,"",Eurofins_jord_kalk!O21)))</f>
        <v>#N/A</v>
      </c>
      <c r="P20" s="34" t="e">
        <f ca="1">_xlfn.IFS(ALS_Jord_Kalk!$AN$2,IF(ISERROR(ALS_Jord_Kalk!P21),"",IF(ALS_Jord_Kalk!P21=0,"",ALS_Jord_Kalk!P21)),Eurofins_jord_kalk!$AN$3,IF(ISERROR(Eurofins_jord_kalk!P21),"",IF(Eurofins_jord_kalk!P21=0,"",Eurofins_jord_kalk!P21)))</f>
        <v>#N/A</v>
      </c>
      <c r="Q20" s="34" t="e">
        <f ca="1">_xlfn.IFS(ALS_Jord_Kalk!$AN$2,IF(ISERROR(ALS_Jord_Kalk!Q21),"",IF(ALS_Jord_Kalk!Q21=0,"",ALS_Jord_Kalk!Q21)),Eurofins_jord_kalk!$AN$3,IF(ISERROR(Eurofins_jord_kalk!Q21),"",IF(Eurofins_jord_kalk!Q21=0,"",Eurofins_jord_kalk!Q21)))</f>
        <v>#N/A</v>
      </c>
      <c r="R20" s="34" t="e">
        <f ca="1">_xlfn.IFS(ALS_Jord_Kalk!$AN$2,IF(ISERROR(ALS_Jord_Kalk!R21),"",IF(ALS_Jord_Kalk!R21=0,"",ALS_Jord_Kalk!R21)),Eurofins_jord_kalk!$AN$3,IF(ISERROR(Eurofins_jord_kalk!R21),"",IF(Eurofins_jord_kalk!R21=0,"",Eurofins_jord_kalk!R21)))</f>
        <v>#N/A</v>
      </c>
      <c r="S20" s="34" t="e">
        <f ca="1">_xlfn.IFS(ALS_Jord_Kalk!$AN$2,IF(ISERROR(ALS_Jord_Kalk!S21),"",IF(ALS_Jord_Kalk!S21=0,"",ALS_Jord_Kalk!S21)),Eurofins_jord_kalk!$AN$3,IF(ISERROR(Eurofins_jord_kalk!S21),"",IF(Eurofins_jord_kalk!S21=0,"",Eurofins_jord_kalk!S21)))</f>
        <v>#N/A</v>
      </c>
      <c r="T20" s="34" t="e">
        <f ca="1">_xlfn.IFS(ALS_Jord_Kalk!$AN$2,IF(ISERROR(ALS_Jord_Kalk!T21),"",IF(ALS_Jord_Kalk!T21=0,"",ALS_Jord_Kalk!T21)),Eurofins_jord_kalk!$AN$3,IF(ISERROR(Eurofins_jord_kalk!T21),"",IF(Eurofins_jord_kalk!T21=0,"",Eurofins_jord_kalk!T21)))</f>
        <v>#N/A</v>
      </c>
      <c r="U20" s="34" t="e">
        <f ca="1">_xlfn.IFS(ALS_Jord_Kalk!$AN$2,IF(ISERROR(ALS_Jord_Kalk!U21),"",IF(ALS_Jord_Kalk!U21=0,"",ALS_Jord_Kalk!U21)),Eurofins_jord_kalk!$AN$3,IF(ISERROR(Eurofins_jord_kalk!U21),"",IF(Eurofins_jord_kalk!U21=0,"",Eurofins_jord_kalk!U21)))</f>
        <v>#N/A</v>
      </c>
      <c r="V20" s="34" t="e">
        <f ca="1">_xlfn.IFS(ALS_Jord_Kalk!$AN$2,IF(ISERROR(ALS_Jord_Kalk!V21),"",IF(ALS_Jord_Kalk!V21=0,"",ALS_Jord_Kalk!V21)),Eurofins_jord_kalk!$AN$3,IF(ISERROR(Eurofins_jord_kalk!V21),"",IF(Eurofins_jord_kalk!V21=0,"",Eurofins_jord_kalk!V21)))</f>
        <v>#N/A</v>
      </c>
      <c r="W20" s="34" t="e">
        <f ca="1">_xlfn.IFS(ALS_Jord_Kalk!$AN$2,IF(ISERROR(ALS_Jord_Kalk!W21),"",IF(ALS_Jord_Kalk!W21=0,"",ALS_Jord_Kalk!W21)),Eurofins_jord_kalk!$AN$3,IF(ISERROR(Eurofins_jord_kalk!W21),"",IF(Eurofins_jord_kalk!W21=0,"",Eurofins_jord_kalk!W21)))</f>
        <v>#N/A</v>
      </c>
      <c r="X20" s="34" t="e">
        <f ca="1">_xlfn.IFS(ALS_Jord_Kalk!$AN$2,IF(ISERROR(ALS_Jord_Kalk!X21),"",IF(ALS_Jord_Kalk!X21=0,"",ALS_Jord_Kalk!X21)),Eurofins_jord_kalk!$AN$3,IF(ISERROR(Eurofins_jord_kalk!X21),"",IF(Eurofins_jord_kalk!X21=0,"",Eurofins_jord_kalk!X21)))</f>
        <v>#N/A</v>
      </c>
      <c r="Y20" s="34" t="e">
        <f ca="1">_xlfn.IFS(ALS_Jord_Kalk!$AN$2,IF(ISERROR(ALS_Jord_Kalk!Y21),"",IF(ALS_Jord_Kalk!Y21=0,"",ALS_Jord_Kalk!Y21)),Eurofins_jord_kalk!$AN$3,IF(ISERROR(Eurofins_jord_kalk!Y21),"",IF(Eurofins_jord_kalk!Y21=0,"",Eurofins_jord_kalk!Y21)))</f>
        <v>#N/A</v>
      </c>
      <c r="Z20" s="34" t="e">
        <f ca="1">_xlfn.IFS(ALS_Jord_Kalk!$AN$2,IF(ISERROR(ALS_Jord_Kalk!Z21),"",IF(ALS_Jord_Kalk!Z21=0,"",ALS_Jord_Kalk!Z21)),Eurofins_jord_kalk!$AN$3,IF(ISERROR(Eurofins_jord_kalk!Z21),"",IF(Eurofins_jord_kalk!Z21=0,"",Eurofins_jord_kalk!Z21)))</f>
        <v>#N/A</v>
      </c>
      <c r="AA20" s="34" t="e">
        <f ca="1">_xlfn.IFS(ALS_Jord_Kalk!$AN$2,IF(ISERROR(ALS_Jord_Kalk!AA21),"",IF(ALS_Jord_Kalk!AA21=0,"",ALS_Jord_Kalk!AA21)),Eurofins_jord_kalk!$AN$3,IF(ISERROR(Eurofins_jord_kalk!AA21),"",IF(Eurofins_jord_kalk!AA21=0,"",Eurofins_jord_kalk!AA21)))</f>
        <v>#N/A</v>
      </c>
      <c r="AB20" s="34" t="e">
        <f ca="1">_xlfn.IFS(ALS_Jord_Kalk!$AN$2,IF(ISERROR(ALS_Jord_Kalk!AB21),"",IF(ALS_Jord_Kalk!AB21=0,"",ALS_Jord_Kalk!AB21)),Eurofins_jord_kalk!$AN$3,IF(ISERROR(Eurofins_jord_kalk!AB21),"",IF(Eurofins_jord_kalk!AB21=0,"",Eurofins_jord_kalk!AB21)))</f>
        <v>#N/A</v>
      </c>
      <c r="AC20" s="34" t="e">
        <f ca="1">_xlfn.IFS(ALS_Jord_Kalk!$AN$2,IF(ISERROR(ALS_Jord_Kalk!AC21),"",IF(ALS_Jord_Kalk!AC21=0,"",ALS_Jord_Kalk!AC21)),Eurofins_jord_kalk!$AN$3,IF(ISERROR(Eurofins_jord_kalk!AC21),"",IF(Eurofins_jord_kalk!AC21=0,"",Eurofins_jord_kalk!AC21)))</f>
        <v>#N/A</v>
      </c>
      <c r="AD20" s="34" t="e">
        <f ca="1">_xlfn.IFS(ALS_Jord_Kalk!$AN$2,IF(ISERROR(ALS_Jord_Kalk!AD21),"",IF(ALS_Jord_Kalk!AD21=0,"",ALS_Jord_Kalk!AD21)),Eurofins_jord_kalk!$AN$3,IF(ISERROR(Eurofins_jord_kalk!AD21),"",IF(Eurofins_jord_kalk!AD21=0,"",Eurofins_jord_kalk!AD21)))</f>
        <v>#N/A</v>
      </c>
      <c r="AE20" s="34" t="e">
        <f ca="1">_xlfn.IFS(ALS_Jord_Kalk!$AN$2,IF(ISERROR(ALS_Jord_Kalk!AE21),"",IF(ALS_Jord_Kalk!AE21=0,"",ALS_Jord_Kalk!AE21)),Eurofins_jord_kalk!$AN$3,IF(ISERROR(Eurofins_jord_kalk!AE21),"",IF(Eurofins_jord_kalk!AE21=0,"",Eurofins_jord_kalk!AE21)))</f>
        <v>#N/A</v>
      </c>
      <c r="AF20" s="34" t="e">
        <f ca="1">_xlfn.IFS(ALS_Jord_Kalk!$AN$2,IF(ISERROR(ALS_Jord_Kalk!AF21),"",IF(ALS_Jord_Kalk!AF21=0,"",ALS_Jord_Kalk!AF21)),Eurofins_jord_kalk!$AN$3,IF(ISERROR(Eurofins_jord_kalk!AF21),"",IF(Eurofins_jord_kalk!AF21=0,"",Eurofins_jord_kalk!AF21)))</f>
        <v>#N/A</v>
      </c>
      <c r="AG20" s="34" t="e">
        <f ca="1">_xlfn.IFS(ALS_Jord_Kalk!$AN$2,IF(ISERROR(ALS_Jord_Kalk!AG21),"",IF(ALS_Jord_Kalk!AG21=0,"",ALS_Jord_Kalk!AG21)),Eurofins_jord_kalk!$AN$3,IF(ISERROR(Eurofins_jord_kalk!AG21),"",IF(Eurofins_jord_kalk!AG21=0,"",Eurofins_jord_kalk!AG21)))</f>
        <v>#N/A</v>
      </c>
      <c r="AH20" s="40"/>
    </row>
    <row r="21" spans="1:34" x14ac:dyDescent="0.25">
      <c r="A21" s="42"/>
      <c r="B21" s="32" t="e">
        <f ca="1">_xlfn.IFS(ALS_Jord_Kalk!$AN$2,IF(ISERROR(ALS_Jord_Kalk!B22),"",IF(ALS_Jord_Kalk!B22=0,"",ALS_Jord_Kalk!B22)),Eurofins_jord_kalk!$AN$3,IF(ISERROR(Eurofins_jord_kalk!B22),"",IF(Eurofins_jord_kalk!B22=0,"",Eurofins_jord_kalk!B22)))</f>
        <v>#N/A</v>
      </c>
      <c r="C21" s="32" t="e">
        <f ca="1">_xlfn.IFS(ALS_Jord_Kalk!$AN$2,IF(ISERROR(ALS_Jord_Kalk!C22),"",IF(ALS_Jord_Kalk!C22=0,"",ALS_Jord_Kalk!C22)),Eurofins_jord_kalk!$AN$3,IF(ISERROR(Eurofins_jord_kalk!C22),"",IF(Eurofins_jord_kalk!C22=0,"",Eurofins_jord_kalk!C22)))</f>
        <v>#N/A</v>
      </c>
      <c r="D21" s="59" t="e">
        <f ca="1">_xlfn.IFS(ALS_Jord_Kalk!$AN$2,IF(ISERROR(ALS_Jord_Kalk!D22),"",IF(ALS_Jord_Kalk!D22=0,"",ALS_Jord_Kalk!D22)),Eurofins_jord_kalk!$AN$3,IF(ISERROR(Eurofins_jord_kalk!D22),"",IF(Eurofins_jord_kalk!D22=0,"",Eurofins_jord_kalk!D22)))</f>
        <v>#N/A</v>
      </c>
      <c r="E21" s="59" t="e">
        <f ca="1">_xlfn.IFS(ALS_Jord_Kalk!$AN$2,IF(ISERROR(ALS_Jord_Kalk!E22),"",IF(ALS_Jord_Kalk!E22=0,"",ALS_Jord_Kalk!E22)),Eurofins_jord_kalk!$AN$3,IF(ISERROR(Eurofins_jord_kalk!G22),"",IF(Eurofins_jord_kalk!G22=0,"",Eurofins_jord_kalk!G22)))</f>
        <v>#N/A</v>
      </c>
      <c r="F21" s="59" t="e">
        <f ca="1">_xlfn.IFS(ALS_Jord_Kalk!$AN$2,IF(ISERROR(ALS_Jord_Kalk!F22),"",IF(ALS_Jord_Kalk!F22=0,"",ALS_Jord_Kalk!F22)),Eurofins_jord_kalk!$AN$3,IF(ISERROR(Eurofins_jord_kalk!H22),"",IF(Eurofins_jord_kalk!H22=0,"",Eurofins_jord_kalk!H22)))</f>
        <v>#N/A</v>
      </c>
      <c r="G21" s="34" t="e">
        <f ca="1">_xlfn.IFS(ALS_Jord_Kalk!$AN$2,IF(ISERROR(ALS_Jord_Kalk!G22),"",IF(ALS_Jord_Kalk!G22=0,"",ALS_Jord_Kalk!G22)),Eurofins_jord_kalk!$AN$3,IF(ISERROR(Eurofins_jord_kalk!G22),"",IF(Eurofins_jord_kalk!G22=0,"",Eurofins_jord_kalk!G22)))</f>
        <v>#N/A</v>
      </c>
      <c r="H21" s="34" t="e">
        <f ca="1">_xlfn.IFS(ALS_Jord_Kalk!$AN$2,IF(ISERROR(ALS_Jord_Kalk!H22),"",IF(ALS_Jord_Kalk!H22=0,"",ALS_Jord_Kalk!H22)),Eurofins_jord_kalk!$AN$3,IF(ISERROR(Eurofins_jord_kalk!H22),"",IF(Eurofins_jord_kalk!H22=0,"",Eurofins_jord_kalk!H22)))</f>
        <v>#N/A</v>
      </c>
      <c r="I21" s="34" t="e">
        <f ca="1">_xlfn.IFS(ALS_Jord_Kalk!$AN$2,IF(ISERROR(ALS_Jord_Kalk!I22),"",IF(ALS_Jord_Kalk!I22=0,"",ALS_Jord_Kalk!I22)),Eurofins_jord_kalk!$AN$3,IF(ISERROR(Eurofins_jord_kalk!I22),"",IF(Eurofins_jord_kalk!I22=0,"",Eurofins_jord_kalk!I22)))</f>
        <v>#N/A</v>
      </c>
      <c r="J21" s="34" t="e">
        <f ca="1">_xlfn.IFS(ALS_Jord_Kalk!$AN$2,IF(ISERROR(ALS_Jord_Kalk!J22),"",IF(ALS_Jord_Kalk!J22=0,"",ALS_Jord_Kalk!J22)),Eurofins_jord_kalk!$AN$3,IF(ISERROR(Eurofins_jord_kalk!J22),"",IF(Eurofins_jord_kalk!J22=0,"",Eurofins_jord_kalk!J22)))</f>
        <v>#N/A</v>
      </c>
      <c r="K21" s="34" t="e">
        <f ca="1">_xlfn.IFS(ALS_Jord_Kalk!$AN$2,IF(ISERROR(ALS_Jord_Kalk!K22),"",IF(ALS_Jord_Kalk!K22=0,"",ALS_Jord_Kalk!K22)),Eurofins_jord_kalk!$AN$3,IF(ISERROR(Eurofins_jord_kalk!K22),"",IF(Eurofins_jord_kalk!K22=0,"",Eurofins_jord_kalk!K22)))</f>
        <v>#N/A</v>
      </c>
      <c r="L21" s="34" t="e">
        <f ca="1">_xlfn.IFS(ALS_Jord_Kalk!$AN$2,IF(ISERROR(ALS_Jord_Kalk!L22),"",IF(ALS_Jord_Kalk!L22=0,"",ALS_Jord_Kalk!L22)),Eurofins_jord_kalk!$AN$3,IF(ISERROR(Eurofins_jord_kalk!L22),"",IF(Eurofins_jord_kalk!L22=0,"",Eurofins_jord_kalk!L22)))</f>
        <v>#N/A</v>
      </c>
      <c r="M21" s="34" t="e">
        <f ca="1">_xlfn.IFS(ALS_Jord_Kalk!$AN$2,IF(ISERROR(ALS_Jord_Kalk!M22),"",IF(ALS_Jord_Kalk!M22=0,"",ALS_Jord_Kalk!M22)),Eurofins_jord_kalk!$AN$3,IF(ISERROR(Eurofins_jord_kalk!M22),"",IF(Eurofins_jord_kalk!M22=0,"",Eurofins_jord_kalk!M22)))</f>
        <v>#N/A</v>
      </c>
      <c r="N21" s="34" t="e">
        <f ca="1">_xlfn.IFS(ALS_Jord_Kalk!$AN$2,IF(ISERROR(ALS_Jord_Kalk!N22),"",IF(ALS_Jord_Kalk!N22=0,"",ALS_Jord_Kalk!N22)),Eurofins_jord_kalk!$AN$3,IF(ISERROR(Eurofins_jord_kalk!N22),"",IF(Eurofins_jord_kalk!N22=0,"",Eurofins_jord_kalk!N22)))</f>
        <v>#N/A</v>
      </c>
      <c r="O21" s="34" t="e">
        <f ca="1">_xlfn.IFS(ALS_Jord_Kalk!$AN$2,IF(ISERROR(ALS_Jord_Kalk!O22),"",IF(ALS_Jord_Kalk!O22=0,"",ALS_Jord_Kalk!O22)),Eurofins_jord_kalk!$AN$3,IF(ISERROR(Eurofins_jord_kalk!O22),"",IF(Eurofins_jord_kalk!O22=0,"",Eurofins_jord_kalk!O22)))</f>
        <v>#N/A</v>
      </c>
      <c r="P21" s="34" t="e">
        <f ca="1">_xlfn.IFS(ALS_Jord_Kalk!$AN$2,IF(ISERROR(ALS_Jord_Kalk!P22),"",IF(ALS_Jord_Kalk!P22=0,"",ALS_Jord_Kalk!P22)),Eurofins_jord_kalk!$AN$3,IF(ISERROR(Eurofins_jord_kalk!P22),"",IF(Eurofins_jord_kalk!P22=0,"",Eurofins_jord_kalk!P22)))</f>
        <v>#N/A</v>
      </c>
      <c r="Q21" s="34" t="e">
        <f ca="1">_xlfn.IFS(ALS_Jord_Kalk!$AN$2,IF(ISERROR(ALS_Jord_Kalk!Q22),"",IF(ALS_Jord_Kalk!Q22=0,"",ALS_Jord_Kalk!Q22)),Eurofins_jord_kalk!$AN$3,IF(ISERROR(Eurofins_jord_kalk!Q22),"",IF(Eurofins_jord_kalk!Q22=0,"",Eurofins_jord_kalk!Q22)))</f>
        <v>#N/A</v>
      </c>
      <c r="R21" s="34" t="e">
        <f ca="1">_xlfn.IFS(ALS_Jord_Kalk!$AN$2,IF(ISERROR(ALS_Jord_Kalk!R22),"",IF(ALS_Jord_Kalk!R22=0,"",ALS_Jord_Kalk!R22)),Eurofins_jord_kalk!$AN$3,IF(ISERROR(Eurofins_jord_kalk!R22),"",IF(Eurofins_jord_kalk!R22=0,"",Eurofins_jord_kalk!R22)))</f>
        <v>#N/A</v>
      </c>
      <c r="S21" s="34" t="e">
        <f ca="1">_xlfn.IFS(ALS_Jord_Kalk!$AN$2,IF(ISERROR(ALS_Jord_Kalk!S22),"",IF(ALS_Jord_Kalk!S22=0,"",ALS_Jord_Kalk!S22)),Eurofins_jord_kalk!$AN$3,IF(ISERROR(Eurofins_jord_kalk!S22),"",IF(Eurofins_jord_kalk!S22=0,"",Eurofins_jord_kalk!S22)))</f>
        <v>#N/A</v>
      </c>
      <c r="T21" s="34" t="e">
        <f ca="1">_xlfn.IFS(ALS_Jord_Kalk!$AN$2,IF(ISERROR(ALS_Jord_Kalk!T22),"",IF(ALS_Jord_Kalk!T22=0,"",ALS_Jord_Kalk!T22)),Eurofins_jord_kalk!$AN$3,IF(ISERROR(Eurofins_jord_kalk!T22),"",IF(Eurofins_jord_kalk!T22=0,"",Eurofins_jord_kalk!T22)))</f>
        <v>#N/A</v>
      </c>
      <c r="U21" s="34" t="e">
        <f ca="1">_xlfn.IFS(ALS_Jord_Kalk!$AN$2,IF(ISERROR(ALS_Jord_Kalk!U22),"",IF(ALS_Jord_Kalk!U22=0,"",ALS_Jord_Kalk!U22)),Eurofins_jord_kalk!$AN$3,IF(ISERROR(Eurofins_jord_kalk!U22),"",IF(Eurofins_jord_kalk!U22=0,"",Eurofins_jord_kalk!U22)))</f>
        <v>#N/A</v>
      </c>
      <c r="V21" s="34" t="e">
        <f ca="1">_xlfn.IFS(ALS_Jord_Kalk!$AN$2,IF(ISERROR(ALS_Jord_Kalk!V22),"",IF(ALS_Jord_Kalk!V22=0,"",ALS_Jord_Kalk!V22)),Eurofins_jord_kalk!$AN$3,IF(ISERROR(Eurofins_jord_kalk!V22),"",IF(Eurofins_jord_kalk!V22=0,"",Eurofins_jord_kalk!V22)))</f>
        <v>#N/A</v>
      </c>
      <c r="W21" s="34" t="e">
        <f ca="1">_xlfn.IFS(ALS_Jord_Kalk!$AN$2,IF(ISERROR(ALS_Jord_Kalk!W22),"",IF(ALS_Jord_Kalk!W22=0,"",ALS_Jord_Kalk!W22)),Eurofins_jord_kalk!$AN$3,IF(ISERROR(Eurofins_jord_kalk!W22),"",IF(Eurofins_jord_kalk!W22=0,"",Eurofins_jord_kalk!W22)))</f>
        <v>#N/A</v>
      </c>
      <c r="X21" s="34" t="e">
        <f ca="1">_xlfn.IFS(ALS_Jord_Kalk!$AN$2,IF(ISERROR(ALS_Jord_Kalk!X22),"",IF(ALS_Jord_Kalk!X22=0,"",ALS_Jord_Kalk!X22)),Eurofins_jord_kalk!$AN$3,IF(ISERROR(Eurofins_jord_kalk!X22),"",IF(Eurofins_jord_kalk!X22=0,"",Eurofins_jord_kalk!X22)))</f>
        <v>#N/A</v>
      </c>
      <c r="Y21" s="34" t="e">
        <f ca="1">_xlfn.IFS(ALS_Jord_Kalk!$AN$2,IF(ISERROR(ALS_Jord_Kalk!Y22),"",IF(ALS_Jord_Kalk!Y22=0,"",ALS_Jord_Kalk!Y22)),Eurofins_jord_kalk!$AN$3,IF(ISERROR(Eurofins_jord_kalk!Y22),"",IF(Eurofins_jord_kalk!Y22=0,"",Eurofins_jord_kalk!Y22)))</f>
        <v>#N/A</v>
      </c>
      <c r="Z21" s="34" t="e">
        <f ca="1">_xlfn.IFS(ALS_Jord_Kalk!$AN$2,IF(ISERROR(ALS_Jord_Kalk!Z22),"",IF(ALS_Jord_Kalk!Z22=0,"",ALS_Jord_Kalk!Z22)),Eurofins_jord_kalk!$AN$3,IF(ISERROR(Eurofins_jord_kalk!Z22),"",IF(Eurofins_jord_kalk!Z22=0,"",Eurofins_jord_kalk!Z22)))</f>
        <v>#N/A</v>
      </c>
      <c r="AA21" s="34" t="e">
        <f ca="1">_xlfn.IFS(ALS_Jord_Kalk!$AN$2,IF(ISERROR(ALS_Jord_Kalk!AA22),"",IF(ALS_Jord_Kalk!AA22=0,"",ALS_Jord_Kalk!AA22)),Eurofins_jord_kalk!$AN$3,IF(ISERROR(Eurofins_jord_kalk!AA22),"",IF(Eurofins_jord_kalk!AA22=0,"",Eurofins_jord_kalk!AA22)))</f>
        <v>#N/A</v>
      </c>
      <c r="AB21" s="34" t="e">
        <f ca="1">_xlfn.IFS(ALS_Jord_Kalk!$AN$2,IF(ISERROR(ALS_Jord_Kalk!AB22),"",IF(ALS_Jord_Kalk!AB22=0,"",ALS_Jord_Kalk!AB22)),Eurofins_jord_kalk!$AN$3,IF(ISERROR(Eurofins_jord_kalk!AB22),"",IF(Eurofins_jord_kalk!AB22=0,"",Eurofins_jord_kalk!AB22)))</f>
        <v>#N/A</v>
      </c>
      <c r="AC21" s="34" t="e">
        <f ca="1">_xlfn.IFS(ALS_Jord_Kalk!$AN$2,IF(ISERROR(ALS_Jord_Kalk!AC22),"",IF(ALS_Jord_Kalk!AC22=0,"",ALS_Jord_Kalk!AC22)),Eurofins_jord_kalk!$AN$3,IF(ISERROR(Eurofins_jord_kalk!AC22),"",IF(Eurofins_jord_kalk!AC22=0,"",Eurofins_jord_kalk!AC22)))</f>
        <v>#N/A</v>
      </c>
      <c r="AD21" s="34" t="e">
        <f ca="1">_xlfn.IFS(ALS_Jord_Kalk!$AN$2,IF(ISERROR(ALS_Jord_Kalk!AD22),"",IF(ALS_Jord_Kalk!AD22=0,"",ALS_Jord_Kalk!AD22)),Eurofins_jord_kalk!$AN$3,IF(ISERROR(Eurofins_jord_kalk!AD22),"",IF(Eurofins_jord_kalk!AD22=0,"",Eurofins_jord_kalk!AD22)))</f>
        <v>#N/A</v>
      </c>
      <c r="AE21" s="34" t="e">
        <f ca="1">_xlfn.IFS(ALS_Jord_Kalk!$AN$2,IF(ISERROR(ALS_Jord_Kalk!AE22),"",IF(ALS_Jord_Kalk!AE22=0,"",ALS_Jord_Kalk!AE22)),Eurofins_jord_kalk!$AN$3,IF(ISERROR(Eurofins_jord_kalk!AE22),"",IF(Eurofins_jord_kalk!AE22=0,"",Eurofins_jord_kalk!AE22)))</f>
        <v>#N/A</v>
      </c>
      <c r="AF21" s="34" t="e">
        <f ca="1">_xlfn.IFS(ALS_Jord_Kalk!$AN$2,IF(ISERROR(ALS_Jord_Kalk!AF22),"",IF(ALS_Jord_Kalk!AF22=0,"",ALS_Jord_Kalk!AF22)),Eurofins_jord_kalk!$AN$3,IF(ISERROR(Eurofins_jord_kalk!AF22),"",IF(Eurofins_jord_kalk!AF22=0,"",Eurofins_jord_kalk!AF22)))</f>
        <v>#N/A</v>
      </c>
      <c r="AG21" s="34" t="e">
        <f ca="1">_xlfn.IFS(ALS_Jord_Kalk!$AN$2,IF(ISERROR(ALS_Jord_Kalk!AG22),"",IF(ALS_Jord_Kalk!AG22=0,"",ALS_Jord_Kalk!AG22)),Eurofins_jord_kalk!$AN$3,IF(ISERROR(Eurofins_jord_kalk!AG22),"",IF(Eurofins_jord_kalk!AG22=0,"",Eurofins_jord_kalk!AG22)))</f>
        <v>#N/A</v>
      </c>
      <c r="AH21" s="40"/>
    </row>
    <row r="22" spans="1:34" x14ac:dyDescent="0.25">
      <c r="A22" s="42"/>
      <c r="B22" s="32" t="e">
        <f ca="1">_xlfn.IFS(ALS_Jord_Kalk!$AN$2,IF(ISERROR(ALS_Jord_Kalk!B23),"",IF(ALS_Jord_Kalk!B23=0,"",ALS_Jord_Kalk!B23)),Eurofins_jord_kalk!$AN$3,IF(ISERROR(Eurofins_jord_kalk!B23),"",IF(Eurofins_jord_kalk!B23=0,"",Eurofins_jord_kalk!B23)))</f>
        <v>#N/A</v>
      </c>
      <c r="C22" s="32" t="e">
        <f ca="1">_xlfn.IFS(ALS_Jord_Kalk!$AN$2,IF(ISERROR(ALS_Jord_Kalk!C23),"",IF(ALS_Jord_Kalk!C23=0,"",ALS_Jord_Kalk!C23)),Eurofins_jord_kalk!$AN$3,IF(ISERROR(Eurofins_jord_kalk!C23),"",IF(Eurofins_jord_kalk!C23=0,"",Eurofins_jord_kalk!C23)))</f>
        <v>#N/A</v>
      </c>
      <c r="D22" s="59" t="e">
        <f ca="1">_xlfn.IFS(ALS_Jord_Kalk!$AN$2,IF(ISERROR(ALS_Jord_Kalk!D23),"",IF(ALS_Jord_Kalk!D23=0,"",ALS_Jord_Kalk!D23)),Eurofins_jord_kalk!$AN$3,IF(ISERROR(Eurofins_jord_kalk!D23),"",IF(Eurofins_jord_kalk!D23=0,"",Eurofins_jord_kalk!D23)))</f>
        <v>#N/A</v>
      </c>
      <c r="E22" s="59" t="e">
        <f ca="1">_xlfn.IFS(ALS_Jord_Kalk!$AN$2,IF(ISERROR(ALS_Jord_Kalk!E23),"",IF(ALS_Jord_Kalk!E23=0,"",ALS_Jord_Kalk!E23)),Eurofins_jord_kalk!$AN$3,IF(ISERROR(Eurofins_jord_kalk!G23),"",IF(Eurofins_jord_kalk!G23=0,"",Eurofins_jord_kalk!G23)))</f>
        <v>#N/A</v>
      </c>
      <c r="F22" s="59" t="e">
        <f ca="1">_xlfn.IFS(ALS_Jord_Kalk!$AN$2,IF(ISERROR(ALS_Jord_Kalk!F23),"",IF(ALS_Jord_Kalk!F23=0,"",ALS_Jord_Kalk!F23)),Eurofins_jord_kalk!$AN$3,IF(ISERROR(Eurofins_jord_kalk!H23),"",IF(Eurofins_jord_kalk!H23=0,"",Eurofins_jord_kalk!H23)))</f>
        <v>#N/A</v>
      </c>
      <c r="G22" s="34" t="e">
        <f ca="1">_xlfn.IFS(ALS_Jord_Kalk!$AN$2,IF(ISERROR(ALS_Jord_Kalk!G23),"",IF(ALS_Jord_Kalk!G23=0,"",ALS_Jord_Kalk!G23)),Eurofins_jord_kalk!$AN$3,IF(ISERROR(Eurofins_jord_kalk!G23),"",IF(Eurofins_jord_kalk!G23=0,"",Eurofins_jord_kalk!G23)))</f>
        <v>#N/A</v>
      </c>
      <c r="H22" s="34" t="e">
        <f ca="1">_xlfn.IFS(ALS_Jord_Kalk!$AN$2,IF(ISERROR(ALS_Jord_Kalk!H23),"",IF(ALS_Jord_Kalk!H23=0,"",ALS_Jord_Kalk!H23)),Eurofins_jord_kalk!$AN$3,IF(ISERROR(Eurofins_jord_kalk!H23),"",IF(Eurofins_jord_kalk!H23=0,"",Eurofins_jord_kalk!H23)))</f>
        <v>#N/A</v>
      </c>
      <c r="I22" s="34" t="e">
        <f ca="1">_xlfn.IFS(ALS_Jord_Kalk!$AN$2,IF(ISERROR(ALS_Jord_Kalk!I23),"",IF(ALS_Jord_Kalk!I23=0,"",ALS_Jord_Kalk!I23)),Eurofins_jord_kalk!$AN$3,IF(ISERROR(Eurofins_jord_kalk!I23),"",IF(Eurofins_jord_kalk!I23=0,"",Eurofins_jord_kalk!I23)))</f>
        <v>#N/A</v>
      </c>
      <c r="J22" s="34" t="e">
        <f ca="1">_xlfn.IFS(ALS_Jord_Kalk!$AN$2,IF(ISERROR(ALS_Jord_Kalk!J23),"",IF(ALS_Jord_Kalk!J23=0,"",ALS_Jord_Kalk!J23)),Eurofins_jord_kalk!$AN$3,IF(ISERROR(Eurofins_jord_kalk!J23),"",IF(Eurofins_jord_kalk!J23=0,"",Eurofins_jord_kalk!J23)))</f>
        <v>#N/A</v>
      </c>
      <c r="K22" s="34" t="e">
        <f ca="1">_xlfn.IFS(ALS_Jord_Kalk!$AN$2,IF(ISERROR(ALS_Jord_Kalk!K23),"",IF(ALS_Jord_Kalk!K23=0,"",ALS_Jord_Kalk!K23)),Eurofins_jord_kalk!$AN$3,IF(ISERROR(Eurofins_jord_kalk!K23),"",IF(Eurofins_jord_kalk!K23=0,"",Eurofins_jord_kalk!K23)))</f>
        <v>#N/A</v>
      </c>
      <c r="L22" s="34" t="e">
        <f ca="1">_xlfn.IFS(ALS_Jord_Kalk!$AN$2,IF(ISERROR(ALS_Jord_Kalk!L23),"",IF(ALS_Jord_Kalk!L23=0,"",ALS_Jord_Kalk!L23)),Eurofins_jord_kalk!$AN$3,IF(ISERROR(Eurofins_jord_kalk!L23),"",IF(Eurofins_jord_kalk!L23=0,"",Eurofins_jord_kalk!L23)))</f>
        <v>#N/A</v>
      </c>
      <c r="M22" s="34" t="e">
        <f ca="1">_xlfn.IFS(ALS_Jord_Kalk!$AN$2,IF(ISERROR(ALS_Jord_Kalk!M23),"",IF(ALS_Jord_Kalk!M23=0,"",ALS_Jord_Kalk!M23)),Eurofins_jord_kalk!$AN$3,IF(ISERROR(Eurofins_jord_kalk!M23),"",IF(Eurofins_jord_kalk!M23=0,"",Eurofins_jord_kalk!M23)))</f>
        <v>#N/A</v>
      </c>
      <c r="N22" s="34" t="e">
        <f ca="1">_xlfn.IFS(ALS_Jord_Kalk!$AN$2,IF(ISERROR(ALS_Jord_Kalk!N23),"",IF(ALS_Jord_Kalk!N23=0,"",ALS_Jord_Kalk!N23)),Eurofins_jord_kalk!$AN$3,IF(ISERROR(Eurofins_jord_kalk!N23),"",IF(Eurofins_jord_kalk!N23=0,"",Eurofins_jord_kalk!N23)))</f>
        <v>#N/A</v>
      </c>
      <c r="O22" s="34" t="e">
        <f ca="1">_xlfn.IFS(ALS_Jord_Kalk!$AN$2,IF(ISERROR(ALS_Jord_Kalk!O23),"",IF(ALS_Jord_Kalk!O23=0,"",ALS_Jord_Kalk!O23)),Eurofins_jord_kalk!$AN$3,IF(ISERROR(Eurofins_jord_kalk!O23),"",IF(Eurofins_jord_kalk!O23=0,"",Eurofins_jord_kalk!O23)))</f>
        <v>#N/A</v>
      </c>
      <c r="P22" s="34" t="e">
        <f ca="1">_xlfn.IFS(ALS_Jord_Kalk!$AN$2,IF(ISERROR(ALS_Jord_Kalk!P23),"",IF(ALS_Jord_Kalk!P23=0,"",ALS_Jord_Kalk!P23)),Eurofins_jord_kalk!$AN$3,IF(ISERROR(Eurofins_jord_kalk!P23),"",IF(Eurofins_jord_kalk!P23=0,"",Eurofins_jord_kalk!P23)))</f>
        <v>#N/A</v>
      </c>
      <c r="Q22" s="34" t="e">
        <f ca="1">_xlfn.IFS(ALS_Jord_Kalk!$AN$2,IF(ISERROR(ALS_Jord_Kalk!Q23),"",IF(ALS_Jord_Kalk!Q23=0,"",ALS_Jord_Kalk!Q23)),Eurofins_jord_kalk!$AN$3,IF(ISERROR(Eurofins_jord_kalk!Q23),"",IF(Eurofins_jord_kalk!Q23=0,"",Eurofins_jord_kalk!Q23)))</f>
        <v>#N/A</v>
      </c>
      <c r="R22" s="34" t="e">
        <f ca="1">_xlfn.IFS(ALS_Jord_Kalk!$AN$2,IF(ISERROR(ALS_Jord_Kalk!R23),"",IF(ALS_Jord_Kalk!R23=0,"",ALS_Jord_Kalk!R23)),Eurofins_jord_kalk!$AN$3,IF(ISERROR(Eurofins_jord_kalk!R23),"",IF(Eurofins_jord_kalk!R23=0,"",Eurofins_jord_kalk!R23)))</f>
        <v>#N/A</v>
      </c>
      <c r="S22" s="34" t="e">
        <f ca="1">_xlfn.IFS(ALS_Jord_Kalk!$AN$2,IF(ISERROR(ALS_Jord_Kalk!S23),"",IF(ALS_Jord_Kalk!S23=0,"",ALS_Jord_Kalk!S23)),Eurofins_jord_kalk!$AN$3,IF(ISERROR(Eurofins_jord_kalk!S23),"",IF(Eurofins_jord_kalk!S23=0,"",Eurofins_jord_kalk!S23)))</f>
        <v>#N/A</v>
      </c>
      <c r="T22" s="34" t="e">
        <f ca="1">_xlfn.IFS(ALS_Jord_Kalk!$AN$2,IF(ISERROR(ALS_Jord_Kalk!T23),"",IF(ALS_Jord_Kalk!T23=0,"",ALS_Jord_Kalk!T23)),Eurofins_jord_kalk!$AN$3,IF(ISERROR(Eurofins_jord_kalk!T23),"",IF(Eurofins_jord_kalk!T23=0,"",Eurofins_jord_kalk!T23)))</f>
        <v>#N/A</v>
      </c>
      <c r="U22" s="34" t="e">
        <f ca="1">_xlfn.IFS(ALS_Jord_Kalk!$AN$2,IF(ISERROR(ALS_Jord_Kalk!U23),"",IF(ALS_Jord_Kalk!U23=0,"",ALS_Jord_Kalk!U23)),Eurofins_jord_kalk!$AN$3,IF(ISERROR(Eurofins_jord_kalk!U23),"",IF(Eurofins_jord_kalk!U23=0,"",Eurofins_jord_kalk!U23)))</f>
        <v>#N/A</v>
      </c>
      <c r="V22" s="34" t="e">
        <f ca="1">_xlfn.IFS(ALS_Jord_Kalk!$AN$2,IF(ISERROR(ALS_Jord_Kalk!V23),"",IF(ALS_Jord_Kalk!V23=0,"",ALS_Jord_Kalk!V23)),Eurofins_jord_kalk!$AN$3,IF(ISERROR(Eurofins_jord_kalk!V23),"",IF(Eurofins_jord_kalk!V23=0,"",Eurofins_jord_kalk!V23)))</f>
        <v>#N/A</v>
      </c>
      <c r="W22" s="34" t="e">
        <f ca="1">_xlfn.IFS(ALS_Jord_Kalk!$AN$2,IF(ISERROR(ALS_Jord_Kalk!W23),"",IF(ALS_Jord_Kalk!W23=0,"",ALS_Jord_Kalk!W23)),Eurofins_jord_kalk!$AN$3,IF(ISERROR(Eurofins_jord_kalk!W23),"",IF(Eurofins_jord_kalk!W23=0,"",Eurofins_jord_kalk!W23)))</f>
        <v>#N/A</v>
      </c>
      <c r="X22" s="34" t="e">
        <f ca="1">_xlfn.IFS(ALS_Jord_Kalk!$AN$2,IF(ISERROR(ALS_Jord_Kalk!X23),"",IF(ALS_Jord_Kalk!X23=0,"",ALS_Jord_Kalk!X23)),Eurofins_jord_kalk!$AN$3,IF(ISERROR(Eurofins_jord_kalk!X23),"",IF(Eurofins_jord_kalk!X23=0,"",Eurofins_jord_kalk!X23)))</f>
        <v>#N/A</v>
      </c>
      <c r="Y22" s="34" t="e">
        <f ca="1">_xlfn.IFS(ALS_Jord_Kalk!$AN$2,IF(ISERROR(ALS_Jord_Kalk!Y23),"",IF(ALS_Jord_Kalk!Y23=0,"",ALS_Jord_Kalk!Y23)),Eurofins_jord_kalk!$AN$3,IF(ISERROR(Eurofins_jord_kalk!Y23),"",IF(Eurofins_jord_kalk!Y23=0,"",Eurofins_jord_kalk!Y23)))</f>
        <v>#N/A</v>
      </c>
      <c r="Z22" s="34" t="e">
        <f ca="1">_xlfn.IFS(ALS_Jord_Kalk!$AN$2,IF(ISERROR(ALS_Jord_Kalk!Z23),"",IF(ALS_Jord_Kalk!Z23=0,"",ALS_Jord_Kalk!Z23)),Eurofins_jord_kalk!$AN$3,IF(ISERROR(Eurofins_jord_kalk!Z23),"",IF(Eurofins_jord_kalk!Z23=0,"",Eurofins_jord_kalk!Z23)))</f>
        <v>#N/A</v>
      </c>
      <c r="AA22" s="34" t="e">
        <f ca="1">_xlfn.IFS(ALS_Jord_Kalk!$AN$2,IF(ISERROR(ALS_Jord_Kalk!AA23),"",IF(ALS_Jord_Kalk!AA23=0,"",ALS_Jord_Kalk!AA23)),Eurofins_jord_kalk!$AN$3,IF(ISERROR(Eurofins_jord_kalk!AA23),"",IF(Eurofins_jord_kalk!AA23=0,"",Eurofins_jord_kalk!AA23)))</f>
        <v>#N/A</v>
      </c>
      <c r="AB22" s="34" t="e">
        <f ca="1">_xlfn.IFS(ALS_Jord_Kalk!$AN$2,IF(ISERROR(ALS_Jord_Kalk!AB23),"",IF(ALS_Jord_Kalk!AB23=0,"",ALS_Jord_Kalk!AB23)),Eurofins_jord_kalk!$AN$3,IF(ISERROR(Eurofins_jord_kalk!AB23),"",IF(Eurofins_jord_kalk!AB23=0,"",Eurofins_jord_kalk!AB23)))</f>
        <v>#N/A</v>
      </c>
      <c r="AC22" s="34" t="e">
        <f ca="1">_xlfn.IFS(ALS_Jord_Kalk!$AN$2,IF(ISERROR(ALS_Jord_Kalk!AC23),"",IF(ALS_Jord_Kalk!AC23=0,"",ALS_Jord_Kalk!AC23)),Eurofins_jord_kalk!$AN$3,IF(ISERROR(Eurofins_jord_kalk!AC23),"",IF(Eurofins_jord_kalk!AC23=0,"",Eurofins_jord_kalk!AC23)))</f>
        <v>#N/A</v>
      </c>
      <c r="AD22" s="34" t="e">
        <f ca="1">_xlfn.IFS(ALS_Jord_Kalk!$AN$2,IF(ISERROR(ALS_Jord_Kalk!AD23),"",IF(ALS_Jord_Kalk!AD23=0,"",ALS_Jord_Kalk!AD23)),Eurofins_jord_kalk!$AN$3,IF(ISERROR(Eurofins_jord_kalk!AD23),"",IF(Eurofins_jord_kalk!AD23=0,"",Eurofins_jord_kalk!AD23)))</f>
        <v>#N/A</v>
      </c>
      <c r="AE22" s="34" t="e">
        <f ca="1">_xlfn.IFS(ALS_Jord_Kalk!$AN$2,IF(ISERROR(ALS_Jord_Kalk!AE23),"",IF(ALS_Jord_Kalk!AE23=0,"",ALS_Jord_Kalk!AE23)),Eurofins_jord_kalk!$AN$3,IF(ISERROR(Eurofins_jord_kalk!AE23),"",IF(Eurofins_jord_kalk!AE23=0,"",Eurofins_jord_kalk!AE23)))</f>
        <v>#N/A</v>
      </c>
      <c r="AF22" s="34" t="e">
        <f ca="1">_xlfn.IFS(ALS_Jord_Kalk!$AN$2,IF(ISERROR(ALS_Jord_Kalk!AF23),"",IF(ALS_Jord_Kalk!AF23=0,"",ALS_Jord_Kalk!AF23)),Eurofins_jord_kalk!$AN$3,IF(ISERROR(Eurofins_jord_kalk!AF23),"",IF(Eurofins_jord_kalk!AF23=0,"",Eurofins_jord_kalk!AF23)))</f>
        <v>#N/A</v>
      </c>
      <c r="AG22" s="34" t="e">
        <f ca="1">_xlfn.IFS(ALS_Jord_Kalk!$AN$2,IF(ISERROR(ALS_Jord_Kalk!AG23),"",IF(ALS_Jord_Kalk!AG23=0,"",ALS_Jord_Kalk!AG23)),Eurofins_jord_kalk!$AN$3,IF(ISERROR(Eurofins_jord_kalk!AG23),"",IF(Eurofins_jord_kalk!AG23=0,"",Eurofins_jord_kalk!AG23)))</f>
        <v>#N/A</v>
      </c>
      <c r="AH22" s="40"/>
    </row>
    <row r="23" spans="1:34" x14ac:dyDescent="0.25">
      <c r="A23" s="42"/>
      <c r="B23" s="32" t="e">
        <f ca="1">_xlfn.IFS(ALS_Jord_Kalk!$AN$2,IF(ISERROR(ALS_Jord_Kalk!B24),"",IF(ALS_Jord_Kalk!B24=0,"",ALS_Jord_Kalk!B24)),Eurofins_jord_kalk!$AN$3,IF(ISERROR(Eurofins_jord_kalk!B24),"",IF(Eurofins_jord_kalk!B24=0,"",Eurofins_jord_kalk!B24)))</f>
        <v>#N/A</v>
      </c>
      <c r="C23" s="32" t="e">
        <f ca="1">_xlfn.IFS(ALS_Jord_Kalk!$AN$2,IF(ISERROR(ALS_Jord_Kalk!C24),"",IF(ALS_Jord_Kalk!C24=0,"",ALS_Jord_Kalk!C24)),Eurofins_jord_kalk!$AN$3,IF(ISERROR(Eurofins_jord_kalk!C24),"",IF(Eurofins_jord_kalk!C24=0,"",Eurofins_jord_kalk!C24)))</f>
        <v>#N/A</v>
      </c>
      <c r="D23" s="59" t="e">
        <f ca="1">_xlfn.IFS(ALS_Jord_Kalk!$AN$2,IF(ISERROR(ALS_Jord_Kalk!D24),"",IF(ALS_Jord_Kalk!D24=0,"",ALS_Jord_Kalk!D24)),Eurofins_jord_kalk!$AN$3,IF(ISERROR(Eurofins_jord_kalk!D24),"",IF(Eurofins_jord_kalk!D24=0,"",Eurofins_jord_kalk!D24)))</f>
        <v>#N/A</v>
      </c>
      <c r="E23" s="59" t="e">
        <f ca="1">_xlfn.IFS(ALS_Jord_Kalk!$AN$2,IF(ISERROR(ALS_Jord_Kalk!E24),"",IF(ALS_Jord_Kalk!E24=0,"",ALS_Jord_Kalk!E24)),Eurofins_jord_kalk!$AN$3,IF(ISERROR(Eurofins_jord_kalk!G24),"",IF(Eurofins_jord_kalk!G24=0,"",Eurofins_jord_kalk!G24)))</f>
        <v>#N/A</v>
      </c>
      <c r="F23" s="59" t="e">
        <f ca="1">_xlfn.IFS(ALS_Jord_Kalk!$AN$2,IF(ISERROR(ALS_Jord_Kalk!F24),"",IF(ALS_Jord_Kalk!F24=0,"",ALS_Jord_Kalk!F24)),Eurofins_jord_kalk!$AN$3,IF(ISERROR(Eurofins_jord_kalk!H24),"",IF(Eurofins_jord_kalk!H24=0,"",Eurofins_jord_kalk!H24)))</f>
        <v>#N/A</v>
      </c>
      <c r="G23" s="34" t="e">
        <f ca="1">_xlfn.IFS(ALS_Jord_Kalk!$AN$2,IF(ISERROR(ALS_Jord_Kalk!G24),"",IF(ALS_Jord_Kalk!G24=0,"",ALS_Jord_Kalk!G24)),Eurofins_jord_kalk!$AN$3,IF(ISERROR(Eurofins_jord_kalk!G24),"",IF(Eurofins_jord_kalk!G24=0,"",Eurofins_jord_kalk!G24)))</f>
        <v>#N/A</v>
      </c>
      <c r="H23" s="34" t="e">
        <f ca="1">_xlfn.IFS(ALS_Jord_Kalk!$AN$2,IF(ISERROR(ALS_Jord_Kalk!H24),"",IF(ALS_Jord_Kalk!H24=0,"",ALS_Jord_Kalk!H24)),Eurofins_jord_kalk!$AN$3,IF(ISERROR(Eurofins_jord_kalk!H24),"",IF(Eurofins_jord_kalk!H24=0,"",Eurofins_jord_kalk!H24)))</f>
        <v>#N/A</v>
      </c>
      <c r="I23" s="34" t="e">
        <f ca="1">_xlfn.IFS(ALS_Jord_Kalk!$AN$2,IF(ISERROR(ALS_Jord_Kalk!I24),"",IF(ALS_Jord_Kalk!I24=0,"",ALS_Jord_Kalk!I24)),Eurofins_jord_kalk!$AN$3,IF(ISERROR(Eurofins_jord_kalk!I24),"",IF(Eurofins_jord_kalk!I24=0,"",Eurofins_jord_kalk!I24)))</f>
        <v>#N/A</v>
      </c>
      <c r="J23" s="34" t="e">
        <f ca="1">_xlfn.IFS(ALS_Jord_Kalk!$AN$2,IF(ISERROR(ALS_Jord_Kalk!J24),"",IF(ALS_Jord_Kalk!J24=0,"",ALS_Jord_Kalk!J24)),Eurofins_jord_kalk!$AN$3,IF(ISERROR(Eurofins_jord_kalk!J24),"",IF(Eurofins_jord_kalk!J24=0,"",Eurofins_jord_kalk!J24)))</f>
        <v>#N/A</v>
      </c>
      <c r="K23" s="34" t="e">
        <f ca="1">_xlfn.IFS(ALS_Jord_Kalk!$AN$2,IF(ISERROR(ALS_Jord_Kalk!K24),"",IF(ALS_Jord_Kalk!K24=0,"",ALS_Jord_Kalk!K24)),Eurofins_jord_kalk!$AN$3,IF(ISERROR(Eurofins_jord_kalk!K24),"",IF(Eurofins_jord_kalk!K24=0,"",Eurofins_jord_kalk!K24)))</f>
        <v>#N/A</v>
      </c>
      <c r="L23" s="34" t="e">
        <f ca="1">_xlfn.IFS(ALS_Jord_Kalk!$AN$2,IF(ISERROR(ALS_Jord_Kalk!L24),"",IF(ALS_Jord_Kalk!L24=0,"",ALS_Jord_Kalk!L24)),Eurofins_jord_kalk!$AN$3,IF(ISERROR(Eurofins_jord_kalk!L24),"",IF(Eurofins_jord_kalk!L24=0,"",Eurofins_jord_kalk!L24)))</f>
        <v>#N/A</v>
      </c>
      <c r="M23" s="34" t="e">
        <f ca="1">_xlfn.IFS(ALS_Jord_Kalk!$AN$2,IF(ISERROR(ALS_Jord_Kalk!M24),"",IF(ALS_Jord_Kalk!M24=0,"",ALS_Jord_Kalk!M24)),Eurofins_jord_kalk!$AN$3,IF(ISERROR(Eurofins_jord_kalk!M24),"",IF(Eurofins_jord_kalk!M24=0,"",Eurofins_jord_kalk!M24)))</f>
        <v>#N/A</v>
      </c>
      <c r="N23" s="34" t="e">
        <f ca="1">_xlfn.IFS(ALS_Jord_Kalk!$AN$2,IF(ISERROR(ALS_Jord_Kalk!N24),"",IF(ALS_Jord_Kalk!N24=0,"",ALS_Jord_Kalk!N24)),Eurofins_jord_kalk!$AN$3,IF(ISERROR(Eurofins_jord_kalk!N24),"",IF(Eurofins_jord_kalk!N24=0,"",Eurofins_jord_kalk!N24)))</f>
        <v>#N/A</v>
      </c>
      <c r="O23" s="34" t="e">
        <f ca="1">_xlfn.IFS(ALS_Jord_Kalk!$AN$2,IF(ISERROR(ALS_Jord_Kalk!O24),"",IF(ALS_Jord_Kalk!O24=0,"",ALS_Jord_Kalk!O24)),Eurofins_jord_kalk!$AN$3,IF(ISERROR(Eurofins_jord_kalk!O24),"",IF(Eurofins_jord_kalk!O24=0,"",Eurofins_jord_kalk!O24)))</f>
        <v>#N/A</v>
      </c>
      <c r="P23" s="34" t="e">
        <f ca="1">_xlfn.IFS(ALS_Jord_Kalk!$AN$2,IF(ISERROR(ALS_Jord_Kalk!P24),"",IF(ALS_Jord_Kalk!P24=0,"",ALS_Jord_Kalk!P24)),Eurofins_jord_kalk!$AN$3,IF(ISERROR(Eurofins_jord_kalk!P24),"",IF(Eurofins_jord_kalk!P24=0,"",Eurofins_jord_kalk!P24)))</f>
        <v>#N/A</v>
      </c>
      <c r="Q23" s="34" t="e">
        <f ca="1">_xlfn.IFS(ALS_Jord_Kalk!$AN$2,IF(ISERROR(ALS_Jord_Kalk!Q24),"",IF(ALS_Jord_Kalk!Q24=0,"",ALS_Jord_Kalk!Q24)),Eurofins_jord_kalk!$AN$3,IF(ISERROR(Eurofins_jord_kalk!Q24),"",IF(Eurofins_jord_kalk!Q24=0,"",Eurofins_jord_kalk!Q24)))</f>
        <v>#N/A</v>
      </c>
      <c r="R23" s="34" t="e">
        <f ca="1">_xlfn.IFS(ALS_Jord_Kalk!$AN$2,IF(ISERROR(ALS_Jord_Kalk!R24),"",IF(ALS_Jord_Kalk!R24=0,"",ALS_Jord_Kalk!R24)),Eurofins_jord_kalk!$AN$3,IF(ISERROR(Eurofins_jord_kalk!R24),"",IF(Eurofins_jord_kalk!R24=0,"",Eurofins_jord_kalk!R24)))</f>
        <v>#N/A</v>
      </c>
      <c r="S23" s="34" t="e">
        <f ca="1">_xlfn.IFS(ALS_Jord_Kalk!$AN$2,IF(ISERROR(ALS_Jord_Kalk!S24),"",IF(ALS_Jord_Kalk!S24=0,"",ALS_Jord_Kalk!S24)),Eurofins_jord_kalk!$AN$3,IF(ISERROR(Eurofins_jord_kalk!S24),"",IF(Eurofins_jord_kalk!S24=0,"",Eurofins_jord_kalk!S24)))</f>
        <v>#N/A</v>
      </c>
      <c r="T23" s="34" t="e">
        <f ca="1">_xlfn.IFS(ALS_Jord_Kalk!$AN$2,IF(ISERROR(ALS_Jord_Kalk!T24),"",IF(ALS_Jord_Kalk!T24=0,"",ALS_Jord_Kalk!T24)),Eurofins_jord_kalk!$AN$3,IF(ISERROR(Eurofins_jord_kalk!T24),"",IF(Eurofins_jord_kalk!T24=0,"",Eurofins_jord_kalk!T24)))</f>
        <v>#N/A</v>
      </c>
      <c r="U23" s="34" t="e">
        <f ca="1">_xlfn.IFS(ALS_Jord_Kalk!$AN$2,IF(ISERROR(ALS_Jord_Kalk!U24),"",IF(ALS_Jord_Kalk!U24=0,"",ALS_Jord_Kalk!U24)),Eurofins_jord_kalk!$AN$3,IF(ISERROR(Eurofins_jord_kalk!U24),"",IF(Eurofins_jord_kalk!U24=0,"",Eurofins_jord_kalk!U24)))</f>
        <v>#N/A</v>
      </c>
      <c r="V23" s="34" t="e">
        <f ca="1">_xlfn.IFS(ALS_Jord_Kalk!$AN$2,IF(ISERROR(ALS_Jord_Kalk!V24),"",IF(ALS_Jord_Kalk!V24=0,"",ALS_Jord_Kalk!V24)),Eurofins_jord_kalk!$AN$3,IF(ISERROR(Eurofins_jord_kalk!V24),"",IF(Eurofins_jord_kalk!V24=0,"",Eurofins_jord_kalk!V24)))</f>
        <v>#N/A</v>
      </c>
      <c r="W23" s="34" t="e">
        <f ca="1">_xlfn.IFS(ALS_Jord_Kalk!$AN$2,IF(ISERROR(ALS_Jord_Kalk!W24),"",IF(ALS_Jord_Kalk!W24=0,"",ALS_Jord_Kalk!W24)),Eurofins_jord_kalk!$AN$3,IF(ISERROR(Eurofins_jord_kalk!W24),"",IF(Eurofins_jord_kalk!W24=0,"",Eurofins_jord_kalk!W24)))</f>
        <v>#N/A</v>
      </c>
      <c r="X23" s="34" t="e">
        <f ca="1">_xlfn.IFS(ALS_Jord_Kalk!$AN$2,IF(ISERROR(ALS_Jord_Kalk!X24),"",IF(ALS_Jord_Kalk!X24=0,"",ALS_Jord_Kalk!X24)),Eurofins_jord_kalk!$AN$3,IF(ISERROR(Eurofins_jord_kalk!X24),"",IF(Eurofins_jord_kalk!X24=0,"",Eurofins_jord_kalk!X24)))</f>
        <v>#N/A</v>
      </c>
      <c r="Y23" s="34" t="e">
        <f ca="1">_xlfn.IFS(ALS_Jord_Kalk!$AN$2,IF(ISERROR(ALS_Jord_Kalk!Y24),"",IF(ALS_Jord_Kalk!Y24=0,"",ALS_Jord_Kalk!Y24)),Eurofins_jord_kalk!$AN$3,IF(ISERROR(Eurofins_jord_kalk!Y24),"",IF(Eurofins_jord_kalk!Y24=0,"",Eurofins_jord_kalk!Y24)))</f>
        <v>#N/A</v>
      </c>
      <c r="Z23" s="34" t="e">
        <f ca="1">_xlfn.IFS(ALS_Jord_Kalk!$AN$2,IF(ISERROR(ALS_Jord_Kalk!Z24),"",IF(ALS_Jord_Kalk!Z24=0,"",ALS_Jord_Kalk!Z24)),Eurofins_jord_kalk!$AN$3,IF(ISERROR(Eurofins_jord_kalk!Z24),"",IF(Eurofins_jord_kalk!Z24=0,"",Eurofins_jord_kalk!Z24)))</f>
        <v>#N/A</v>
      </c>
      <c r="AA23" s="34" t="e">
        <f ca="1">_xlfn.IFS(ALS_Jord_Kalk!$AN$2,IF(ISERROR(ALS_Jord_Kalk!AA24),"",IF(ALS_Jord_Kalk!AA24=0,"",ALS_Jord_Kalk!AA24)),Eurofins_jord_kalk!$AN$3,IF(ISERROR(Eurofins_jord_kalk!AA24),"",IF(Eurofins_jord_kalk!AA24=0,"",Eurofins_jord_kalk!AA24)))</f>
        <v>#N/A</v>
      </c>
      <c r="AB23" s="34" t="e">
        <f ca="1">_xlfn.IFS(ALS_Jord_Kalk!$AN$2,IF(ISERROR(ALS_Jord_Kalk!AB24),"",IF(ALS_Jord_Kalk!AB24=0,"",ALS_Jord_Kalk!AB24)),Eurofins_jord_kalk!$AN$3,IF(ISERROR(Eurofins_jord_kalk!AB24),"",IF(Eurofins_jord_kalk!AB24=0,"",Eurofins_jord_kalk!AB24)))</f>
        <v>#N/A</v>
      </c>
      <c r="AC23" s="34" t="e">
        <f ca="1">_xlfn.IFS(ALS_Jord_Kalk!$AN$2,IF(ISERROR(ALS_Jord_Kalk!AC24),"",IF(ALS_Jord_Kalk!AC24=0,"",ALS_Jord_Kalk!AC24)),Eurofins_jord_kalk!$AN$3,IF(ISERROR(Eurofins_jord_kalk!AC24),"",IF(Eurofins_jord_kalk!AC24=0,"",Eurofins_jord_kalk!AC24)))</f>
        <v>#N/A</v>
      </c>
      <c r="AD23" s="34" t="e">
        <f ca="1">_xlfn.IFS(ALS_Jord_Kalk!$AN$2,IF(ISERROR(ALS_Jord_Kalk!AD24),"",IF(ALS_Jord_Kalk!AD24=0,"",ALS_Jord_Kalk!AD24)),Eurofins_jord_kalk!$AN$3,IF(ISERROR(Eurofins_jord_kalk!AD24),"",IF(Eurofins_jord_kalk!AD24=0,"",Eurofins_jord_kalk!AD24)))</f>
        <v>#N/A</v>
      </c>
      <c r="AE23" s="34" t="e">
        <f ca="1">_xlfn.IFS(ALS_Jord_Kalk!$AN$2,IF(ISERROR(ALS_Jord_Kalk!AE24),"",IF(ALS_Jord_Kalk!AE24=0,"",ALS_Jord_Kalk!AE24)),Eurofins_jord_kalk!$AN$3,IF(ISERROR(Eurofins_jord_kalk!AE24),"",IF(Eurofins_jord_kalk!AE24=0,"",Eurofins_jord_kalk!AE24)))</f>
        <v>#N/A</v>
      </c>
      <c r="AF23" s="34" t="e">
        <f ca="1">_xlfn.IFS(ALS_Jord_Kalk!$AN$2,IF(ISERROR(ALS_Jord_Kalk!AF24),"",IF(ALS_Jord_Kalk!AF24=0,"",ALS_Jord_Kalk!AF24)),Eurofins_jord_kalk!$AN$3,IF(ISERROR(Eurofins_jord_kalk!AF24),"",IF(Eurofins_jord_kalk!AF24=0,"",Eurofins_jord_kalk!AF24)))</f>
        <v>#N/A</v>
      </c>
      <c r="AG23" s="34" t="e">
        <f ca="1">_xlfn.IFS(ALS_Jord_Kalk!$AN$2,IF(ISERROR(ALS_Jord_Kalk!AG24),"",IF(ALS_Jord_Kalk!AG24=0,"",ALS_Jord_Kalk!AG24)),Eurofins_jord_kalk!$AN$3,IF(ISERROR(Eurofins_jord_kalk!AG24),"",IF(Eurofins_jord_kalk!AG24=0,"",Eurofins_jord_kalk!AG24)))</f>
        <v>#N/A</v>
      </c>
      <c r="AH23" s="43"/>
    </row>
    <row r="24" spans="1:34" x14ac:dyDescent="0.25">
      <c r="A24" s="42"/>
      <c r="B24" s="32" t="e">
        <f ca="1">_xlfn.IFS(ALS_Jord_Kalk!$AN$2,IF(ISERROR(ALS_Jord_Kalk!B25),"",IF(ALS_Jord_Kalk!B25=0,"",ALS_Jord_Kalk!B25)),Eurofins_jord_kalk!$AN$3,IF(ISERROR(Eurofins_jord_kalk!B25),"",IF(Eurofins_jord_kalk!B25=0,"",Eurofins_jord_kalk!B25)))</f>
        <v>#N/A</v>
      </c>
      <c r="C24" s="32" t="e">
        <f ca="1">_xlfn.IFS(ALS_Jord_Kalk!$AN$2,IF(ISERROR(ALS_Jord_Kalk!C25),"",IF(ALS_Jord_Kalk!C25=0,"",ALS_Jord_Kalk!C25)),Eurofins_jord_kalk!$AN$3,IF(ISERROR(Eurofins_jord_kalk!C25),"",IF(Eurofins_jord_kalk!C25=0,"",Eurofins_jord_kalk!C25)))</f>
        <v>#N/A</v>
      </c>
      <c r="D24" s="59" t="e">
        <f ca="1">_xlfn.IFS(ALS_Jord_Kalk!$AN$2,IF(ISERROR(ALS_Jord_Kalk!D25),"",IF(ALS_Jord_Kalk!D25=0,"",ALS_Jord_Kalk!D25)),Eurofins_jord_kalk!$AN$3,IF(ISERROR(Eurofins_jord_kalk!D25),"",IF(Eurofins_jord_kalk!D25=0,"",Eurofins_jord_kalk!D25)))</f>
        <v>#N/A</v>
      </c>
      <c r="E24" s="59" t="e">
        <f ca="1">_xlfn.IFS(ALS_Jord_Kalk!$AN$2,IF(ISERROR(ALS_Jord_Kalk!E25),"",IF(ALS_Jord_Kalk!E25=0,"",ALS_Jord_Kalk!E25)),Eurofins_jord_kalk!$AN$3,IF(ISERROR(Eurofins_jord_kalk!G25),"",IF(Eurofins_jord_kalk!G25=0,"",Eurofins_jord_kalk!G25)))</f>
        <v>#N/A</v>
      </c>
      <c r="F24" s="59" t="e">
        <f ca="1">_xlfn.IFS(ALS_Jord_Kalk!$AN$2,IF(ISERROR(ALS_Jord_Kalk!F25),"",IF(ALS_Jord_Kalk!F25=0,"",ALS_Jord_Kalk!F25)),Eurofins_jord_kalk!$AN$3,IF(ISERROR(Eurofins_jord_kalk!H25),"",IF(Eurofins_jord_kalk!H25=0,"",Eurofins_jord_kalk!H25)))</f>
        <v>#N/A</v>
      </c>
      <c r="G24" s="34" t="e">
        <f ca="1">_xlfn.IFS(ALS_Jord_Kalk!$AN$2,IF(ISERROR(ALS_Jord_Kalk!G25),"",IF(ALS_Jord_Kalk!G25=0,"",ALS_Jord_Kalk!G25)),Eurofins_jord_kalk!$AN$3,IF(ISERROR(Eurofins_jord_kalk!G25),"",IF(Eurofins_jord_kalk!G25=0,"",Eurofins_jord_kalk!G25)))</f>
        <v>#N/A</v>
      </c>
      <c r="H24" s="34" t="e">
        <f ca="1">_xlfn.IFS(ALS_Jord_Kalk!$AN$2,IF(ISERROR(ALS_Jord_Kalk!H25),"",IF(ALS_Jord_Kalk!H25=0,"",ALS_Jord_Kalk!H25)),Eurofins_jord_kalk!$AN$3,IF(ISERROR(Eurofins_jord_kalk!H25),"",IF(Eurofins_jord_kalk!H25=0,"",Eurofins_jord_kalk!H25)))</f>
        <v>#N/A</v>
      </c>
      <c r="I24" s="34" t="e">
        <f ca="1">_xlfn.IFS(ALS_Jord_Kalk!$AN$2,IF(ISERROR(ALS_Jord_Kalk!I25),"",IF(ALS_Jord_Kalk!I25=0,"",ALS_Jord_Kalk!I25)),Eurofins_jord_kalk!$AN$3,IF(ISERROR(Eurofins_jord_kalk!I25),"",IF(Eurofins_jord_kalk!I25=0,"",Eurofins_jord_kalk!I25)))</f>
        <v>#N/A</v>
      </c>
      <c r="J24" s="34" t="e">
        <f ca="1">_xlfn.IFS(ALS_Jord_Kalk!$AN$2,IF(ISERROR(ALS_Jord_Kalk!J25),"",IF(ALS_Jord_Kalk!J25=0,"",ALS_Jord_Kalk!J25)),Eurofins_jord_kalk!$AN$3,IF(ISERROR(Eurofins_jord_kalk!J25),"",IF(Eurofins_jord_kalk!J25=0,"",Eurofins_jord_kalk!J25)))</f>
        <v>#N/A</v>
      </c>
      <c r="K24" s="34" t="e">
        <f ca="1">_xlfn.IFS(ALS_Jord_Kalk!$AN$2,IF(ISERROR(ALS_Jord_Kalk!K25),"",IF(ALS_Jord_Kalk!K25=0,"",ALS_Jord_Kalk!K25)),Eurofins_jord_kalk!$AN$3,IF(ISERROR(Eurofins_jord_kalk!K25),"",IF(Eurofins_jord_kalk!K25=0,"",Eurofins_jord_kalk!K25)))</f>
        <v>#N/A</v>
      </c>
      <c r="L24" s="34" t="e">
        <f ca="1">_xlfn.IFS(ALS_Jord_Kalk!$AN$2,IF(ISERROR(ALS_Jord_Kalk!L25),"",IF(ALS_Jord_Kalk!L25=0,"",ALS_Jord_Kalk!L25)),Eurofins_jord_kalk!$AN$3,IF(ISERROR(Eurofins_jord_kalk!L25),"",IF(Eurofins_jord_kalk!L25=0,"",Eurofins_jord_kalk!L25)))</f>
        <v>#N/A</v>
      </c>
      <c r="M24" s="34" t="e">
        <f ca="1">_xlfn.IFS(ALS_Jord_Kalk!$AN$2,IF(ISERROR(ALS_Jord_Kalk!M25),"",IF(ALS_Jord_Kalk!M25=0,"",ALS_Jord_Kalk!M25)),Eurofins_jord_kalk!$AN$3,IF(ISERROR(Eurofins_jord_kalk!M25),"",IF(Eurofins_jord_kalk!M25=0,"",Eurofins_jord_kalk!M25)))</f>
        <v>#N/A</v>
      </c>
      <c r="N24" s="34" t="e">
        <f ca="1">_xlfn.IFS(ALS_Jord_Kalk!$AN$2,IF(ISERROR(ALS_Jord_Kalk!N25),"",IF(ALS_Jord_Kalk!N25=0,"",ALS_Jord_Kalk!N25)),Eurofins_jord_kalk!$AN$3,IF(ISERROR(Eurofins_jord_kalk!N25),"",IF(Eurofins_jord_kalk!N25=0,"",Eurofins_jord_kalk!N25)))</f>
        <v>#N/A</v>
      </c>
      <c r="O24" s="34" t="e">
        <f ca="1">_xlfn.IFS(ALS_Jord_Kalk!$AN$2,IF(ISERROR(ALS_Jord_Kalk!O25),"",IF(ALS_Jord_Kalk!O25=0,"",ALS_Jord_Kalk!O25)),Eurofins_jord_kalk!$AN$3,IF(ISERROR(Eurofins_jord_kalk!O25),"",IF(Eurofins_jord_kalk!O25=0,"",Eurofins_jord_kalk!O25)))</f>
        <v>#N/A</v>
      </c>
      <c r="P24" s="34" t="e">
        <f ca="1">_xlfn.IFS(ALS_Jord_Kalk!$AN$2,IF(ISERROR(ALS_Jord_Kalk!P25),"",IF(ALS_Jord_Kalk!P25=0,"",ALS_Jord_Kalk!P25)),Eurofins_jord_kalk!$AN$3,IF(ISERROR(Eurofins_jord_kalk!P25),"",IF(Eurofins_jord_kalk!P25=0,"",Eurofins_jord_kalk!P25)))</f>
        <v>#N/A</v>
      </c>
      <c r="Q24" s="34" t="e">
        <f ca="1">_xlfn.IFS(ALS_Jord_Kalk!$AN$2,IF(ISERROR(ALS_Jord_Kalk!Q25),"",IF(ALS_Jord_Kalk!Q25=0,"",ALS_Jord_Kalk!Q25)),Eurofins_jord_kalk!$AN$3,IF(ISERROR(Eurofins_jord_kalk!Q25),"",IF(Eurofins_jord_kalk!Q25=0,"",Eurofins_jord_kalk!Q25)))</f>
        <v>#N/A</v>
      </c>
      <c r="R24" s="34" t="e">
        <f ca="1">_xlfn.IFS(ALS_Jord_Kalk!$AN$2,IF(ISERROR(ALS_Jord_Kalk!R25),"",IF(ALS_Jord_Kalk!R25=0,"",ALS_Jord_Kalk!R25)),Eurofins_jord_kalk!$AN$3,IF(ISERROR(Eurofins_jord_kalk!R25),"",IF(Eurofins_jord_kalk!R25=0,"",Eurofins_jord_kalk!R25)))</f>
        <v>#N/A</v>
      </c>
      <c r="S24" s="34" t="e">
        <f ca="1">_xlfn.IFS(ALS_Jord_Kalk!$AN$2,IF(ISERROR(ALS_Jord_Kalk!S25),"",IF(ALS_Jord_Kalk!S25=0,"",ALS_Jord_Kalk!S25)),Eurofins_jord_kalk!$AN$3,IF(ISERROR(Eurofins_jord_kalk!S25),"",IF(Eurofins_jord_kalk!S25=0,"",Eurofins_jord_kalk!S25)))</f>
        <v>#N/A</v>
      </c>
      <c r="T24" s="34" t="e">
        <f ca="1">_xlfn.IFS(ALS_Jord_Kalk!$AN$2,IF(ISERROR(ALS_Jord_Kalk!T25),"",IF(ALS_Jord_Kalk!T25=0,"",ALS_Jord_Kalk!T25)),Eurofins_jord_kalk!$AN$3,IF(ISERROR(Eurofins_jord_kalk!T25),"",IF(Eurofins_jord_kalk!T25=0,"",Eurofins_jord_kalk!T25)))</f>
        <v>#N/A</v>
      </c>
      <c r="U24" s="34" t="e">
        <f ca="1">_xlfn.IFS(ALS_Jord_Kalk!$AN$2,IF(ISERROR(ALS_Jord_Kalk!U25),"",IF(ALS_Jord_Kalk!U25=0,"",ALS_Jord_Kalk!U25)),Eurofins_jord_kalk!$AN$3,IF(ISERROR(Eurofins_jord_kalk!U25),"",IF(Eurofins_jord_kalk!U25=0,"",Eurofins_jord_kalk!U25)))</f>
        <v>#N/A</v>
      </c>
      <c r="V24" s="34" t="e">
        <f ca="1">_xlfn.IFS(ALS_Jord_Kalk!$AN$2,IF(ISERROR(ALS_Jord_Kalk!V25),"",IF(ALS_Jord_Kalk!V25=0,"",ALS_Jord_Kalk!V25)),Eurofins_jord_kalk!$AN$3,IF(ISERROR(Eurofins_jord_kalk!V25),"",IF(Eurofins_jord_kalk!V25=0,"",Eurofins_jord_kalk!V25)))</f>
        <v>#N/A</v>
      </c>
      <c r="W24" s="34" t="e">
        <f ca="1">_xlfn.IFS(ALS_Jord_Kalk!$AN$2,IF(ISERROR(ALS_Jord_Kalk!W25),"",IF(ALS_Jord_Kalk!W25=0,"",ALS_Jord_Kalk!W25)),Eurofins_jord_kalk!$AN$3,IF(ISERROR(Eurofins_jord_kalk!W25),"",IF(Eurofins_jord_kalk!W25=0,"",Eurofins_jord_kalk!W25)))</f>
        <v>#N/A</v>
      </c>
      <c r="X24" s="34" t="e">
        <f ca="1">_xlfn.IFS(ALS_Jord_Kalk!$AN$2,IF(ISERROR(ALS_Jord_Kalk!X25),"",IF(ALS_Jord_Kalk!X25=0,"",ALS_Jord_Kalk!X25)),Eurofins_jord_kalk!$AN$3,IF(ISERROR(Eurofins_jord_kalk!X25),"",IF(Eurofins_jord_kalk!X25=0,"",Eurofins_jord_kalk!X25)))</f>
        <v>#N/A</v>
      </c>
      <c r="Y24" s="34" t="e">
        <f ca="1">_xlfn.IFS(ALS_Jord_Kalk!$AN$2,IF(ISERROR(ALS_Jord_Kalk!Y25),"",IF(ALS_Jord_Kalk!Y25=0,"",ALS_Jord_Kalk!Y25)),Eurofins_jord_kalk!$AN$3,IF(ISERROR(Eurofins_jord_kalk!Y25),"",IF(Eurofins_jord_kalk!Y25=0,"",Eurofins_jord_kalk!Y25)))</f>
        <v>#N/A</v>
      </c>
      <c r="Z24" s="34" t="e">
        <f ca="1">_xlfn.IFS(ALS_Jord_Kalk!$AN$2,IF(ISERROR(ALS_Jord_Kalk!Z25),"",IF(ALS_Jord_Kalk!Z25=0,"",ALS_Jord_Kalk!Z25)),Eurofins_jord_kalk!$AN$3,IF(ISERROR(Eurofins_jord_kalk!Z25),"",IF(Eurofins_jord_kalk!Z25=0,"",Eurofins_jord_kalk!Z25)))</f>
        <v>#N/A</v>
      </c>
      <c r="AA24" s="34" t="e">
        <f ca="1">_xlfn.IFS(ALS_Jord_Kalk!$AN$2,IF(ISERROR(ALS_Jord_Kalk!AA25),"",IF(ALS_Jord_Kalk!AA25=0,"",ALS_Jord_Kalk!AA25)),Eurofins_jord_kalk!$AN$3,IF(ISERROR(Eurofins_jord_kalk!AA25),"",IF(Eurofins_jord_kalk!AA25=0,"",Eurofins_jord_kalk!AA25)))</f>
        <v>#N/A</v>
      </c>
      <c r="AB24" s="34" t="e">
        <f ca="1">_xlfn.IFS(ALS_Jord_Kalk!$AN$2,IF(ISERROR(ALS_Jord_Kalk!AB25),"",IF(ALS_Jord_Kalk!AB25=0,"",ALS_Jord_Kalk!AB25)),Eurofins_jord_kalk!$AN$3,IF(ISERROR(Eurofins_jord_kalk!AB25),"",IF(Eurofins_jord_kalk!AB25=0,"",Eurofins_jord_kalk!AB25)))</f>
        <v>#N/A</v>
      </c>
      <c r="AC24" s="34" t="e">
        <f ca="1">_xlfn.IFS(ALS_Jord_Kalk!$AN$2,IF(ISERROR(ALS_Jord_Kalk!AC25),"",IF(ALS_Jord_Kalk!AC25=0,"",ALS_Jord_Kalk!AC25)),Eurofins_jord_kalk!$AN$3,IF(ISERROR(Eurofins_jord_kalk!AC25),"",IF(Eurofins_jord_kalk!AC25=0,"",Eurofins_jord_kalk!AC25)))</f>
        <v>#N/A</v>
      </c>
      <c r="AD24" s="34" t="e">
        <f ca="1">_xlfn.IFS(ALS_Jord_Kalk!$AN$2,IF(ISERROR(ALS_Jord_Kalk!AD25),"",IF(ALS_Jord_Kalk!AD25=0,"",ALS_Jord_Kalk!AD25)),Eurofins_jord_kalk!$AN$3,IF(ISERROR(Eurofins_jord_kalk!AD25),"",IF(Eurofins_jord_kalk!AD25=0,"",Eurofins_jord_kalk!AD25)))</f>
        <v>#N/A</v>
      </c>
      <c r="AE24" s="34" t="e">
        <f ca="1">_xlfn.IFS(ALS_Jord_Kalk!$AN$2,IF(ISERROR(ALS_Jord_Kalk!AE25),"",IF(ALS_Jord_Kalk!AE25=0,"",ALS_Jord_Kalk!AE25)),Eurofins_jord_kalk!$AN$3,IF(ISERROR(Eurofins_jord_kalk!AE25),"",IF(Eurofins_jord_kalk!AE25=0,"",Eurofins_jord_kalk!AE25)))</f>
        <v>#N/A</v>
      </c>
      <c r="AF24" s="34" t="e">
        <f ca="1">_xlfn.IFS(ALS_Jord_Kalk!$AN$2,IF(ISERROR(ALS_Jord_Kalk!AF25),"",IF(ALS_Jord_Kalk!AF25=0,"",ALS_Jord_Kalk!AF25)),Eurofins_jord_kalk!$AN$3,IF(ISERROR(Eurofins_jord_kalk!AF25),"",IF(Eurofins_jord_kalk!AF25=0,"",Eurofins_jord_kalk!AF25)))</f>
        <v>#N/A</v>
      </c>
      <c r="AG24" s="34" t="e">
        <f ca="1">_xlfn.IFS(ALS_Jord_Kalk!$AN$2,IF(ISERROR(ALS_Jord_Kalk!AG25),"",IF(ALS_Jord_Kalk!AG25=0,"",ALS_Jord_Kalk!AG25)),Eurofins_jord_kalk!$AN$3,IF(ISERROR(Eurofins_jord_kalk!AG25),"",IF(Eurofins_jord_kalk!AG25=0,"",Eurofins_jord_kalk!AG25)))</f>
        <v>#N/A</v>
      </c>
      <c r="AH24" s="43"/>
    </row>
    <row r="25" spans="1:34" x14ac:dyDescent="0.25">
      <c r="A25" s="42"/>
      <c r="B25" s="32" t="e">
        <f ca="1">_xlfn.IFS(ALS_Jord_Kalk!$AN$2,IF(ISERROR(ALS_Jord_Kalk!B26),"",IF(ALS_Jord_Kalk!B26=0,"",ALS_Jord_Kalk!B26)),Eurofins_jord_kalk!$AN$3,IF(ISERROR(Eurofins_jord_kalk!B26),"",IF(Eurofins_jord_kalk!B26=0,"",Eurofins_jord_kalk!B26)))</f>
        <v>#N/A</v>
      </c>
      <c r="C25" s="32" t="e">
        <f ca="1">_xlfn.IFS(ALS_Jord_Kalk!$AN$2,IF(ISERROR(ALS_Jord_Kalk!C26),"",IF(ALS_Jord_Kalk!C26=0,"",ALS_Jord_Kalk!C26)),Eurofins_jord_kalk!$AN$3,IF(ISERROR(Eurofins_jord_kalk!C26),"",IF(Eurofins_jord_kalk!C26=0,"",Eurofins_jord_kalk!C26)))</f>
        <v>#N/A</v>
      </c>
      <c r="D25" s="59" t="e">
        <f ca="1">_xlfn.IFS(ALS_Jord_Kalk!$AN$2,IF(ISERROR(ALS_Jord_Kalk!D26),"",IF(ALS_Jord_Kalk!D26=0,"",ALS_Jord_Kalk!D26)),Eurofins_jord_kalk!$AN$3,IF(ISERROR(Eurofins_jord_kalk!D26),"",IF(Eurofins_jord_kalk!D26=0,"",Eurofins_jord_kalk!D26)))</f>
        <v>#N/A</v>
      </c>
      <c r="E25" s="59" t="e">
        <f ca="1">_xlfn.IFS(ALS_Jord_Kalk!$AN$2,IF(ISERROR(ALS_Jord_Kalk!E26),"",IF(ALS_Jord_Kalk!E26=0,"",ALS_Jord_Kalk!E26)),Eurofins_jord_kalk!$AN$3,IF(ISERROR(Eurofins_jord_kalk!G26),"",IF(Eurofins_jord_kalk!G26=0,"",Eurofins_jord_kalk!G26)))</f>
        <v>#N/A</v>
      </c>
      <c r="F25" s="59" t="e">
        <f ca="1">_xlfn.IFS(ALS_Jord_Kalk!$AN$2,IF(ISERROR(ALS_Jord_Kalk!F26),"",IF(ALS_Jord_Kalk!F26=0,"",ALS_Jord_Kalk!F26)),Eurofins_jord_kalk!$AN$3,IF(ISERROR(Eurofins_jord_kalk!H26),"",IF(Eurofins_jord_kalk!H26=0,"",Eurofins_jord_kalk!H26)))</f>
        <v>#N/A</v>
      </c>
      <c r="G25" s="34" t="e">
        <f ca="1">_xlfn.IFS(ALS_Jord_Kalk!$AN$2,IF(ISERROR(ALS_Jord_Kalk!G26),"",IF(ALS_Jord_Kalk!G26=0,"",ALS_Jord_Kalk!G26)),Eurofins_jord_kalk!$AN$3,IF(ISERROR(Eurofins_jord_kalk!G26),"",IF(Eurofins_jord_kalk!G26=0,"",Eurofins_jord_kalk!G26)))</f>
        <v>#N/A</v>
      </c>
      <c r="H25" s="34" t="e">
        <f ca="1">_xlfn.IFS(ALS_Jord_Kalk!$AN$2,IF(ISERROR(ALS_Jord_Kalk!H26),"",IF(ALS_Jord_Kalk!H26=0,"",ALS_Jord_Kalk!H26)),Eurofins_jord_kalk!$AN$3,IF(ISERROR(Eurofins_jord_kalk!H26),"",IF(Eurofins_jord_kalk!H26=0,"",Eurofins_jord_kalk!H26)))</f>
        <v>#N/A</v>
      </c>
      <c r="I25" s="34" t="e">
        <f ca="1">_xlfn.IFS(ALS_Jord_Kalk!$AN$2,IF(ISERROR(ALS_Jord_Kalk!I26),"",IF(ALS_Jord_Kalk!I26=0,"",ALS_Jord_Kalk!I26)),Eurofins_jord_kalk!$AN$3,IF(ISERROR(Eurofins_jord_kalk!I26),"",IF(Eurofins_jord_kalk!I26=0,"",Eurofins_jord_kalk!I26)))</f>
        <v>#N/A</v>
      </c>
      <c r="J25" s="34" t="e">
        <f ca="1">_xlfn.IFS(ALS_Jord_Kalk!$AN$2,IF(ISERROR(ALS_Jord_Kalk!J26),"",IF(ALS_Jord_Kalk!J26=0,"",ALS_Jord_Kalk!J26)),Eurofins_jord_kalk!$AN$3,IF(ISERROR(Eurofins_jord_kalk!J26),"",IF(Eurofins_jord_kalk!J26=0,"",Eurofins_jord_kalk!J26)))</f>
        <v>#N/A</v>
      </c>
      <c r="K25" s="34" t="e">
        <f ca="1">_xlfn.IFS(ALS_Jord_Kalk!$AN$2,IF(ISERROR(ALS_Jord_Kalk!K26),"",IF(ALS_Jord_Kalk!K26=0,"",ALS_Jord_Kalk!K26)),Eurofins_jord_kalk!$AN$3,IF(ISERROR(Eurofins_jord_kalk!K26),"",IF(Eurofins_jord_kalk!K26=0,"",Eurofins_jord_kalk!K26)))</f>
        <v>#N/A</v>
      </c>
      <c r="L25" s="34" t="e">
        <f ca="1">_xlfn.IFS(ALS_Jord_Kalk!$AN$2,IF(ISERROR(ALS_Jord_Kalk!L26),"",IF(ALS_Jord_Kalk!L26=0,"",ALS_Jord_Kalk!L26)),Eurofins_jord_kalk!$AN$3,IF(ISERROR(Eurofins_jord_kalk!L26),"",IF(Eurofins_jord_kalk!L26=0,"",Eurofins_jord_kalk!L26)))</f>
        <v>#N/A</v>
      </c>
      <c r="M25" s="34" t="e">
        <f ca="1">_xlfn.IFS(ALS_Jord_Kalk!$AN$2,IF(ISERROR(ALS_Jord_Kalk!M26),"",IF(ALS_Jord_Kalk!M26=0,"",ALS_Jord_Kalk!M26)),Eurofins_jord_kalk!$AN$3,IF(ISERROR(Eurofins_jord_kalk!M26),"",IF(Eurofins_jord_kalk!M26=0,"",Eurofins_jord_kalk!M26)))</f>
        <v>#N/A</v>
      </c>
      <c r="N25" s="34" t="e">
        <f ca="1">_xlfn.IFS(ALS_Jord_Kalk!$AN$2,IF(ISERROR(ALS_Jord_Kalk!N26),"",IF(ALS_Jord_Kalk!N26=0,"",ALS_Jord_Kalk!N26)),Eurofins_jord_kalk!$AN$3,IF(ISERROR(Eurofins_jord_kalk!N26),"",IF(Eurofins_jord_kalk!N26=0,"",Eurofins_jord_kalk!N26)))</f>
        <v>#N/A</v>
      </c>
      <c r="O25" s="34" t="e">
        <f ca="1">_xlfn.IFS(ALS_Jord_Kalk!$AN$2,IF(ISERROR(ALS_Jord_Kalk!O26),"",IF(ALS_Jord_Kalk!O26=0,"",ALS_Jord_Kalk!O26)),Eurofins_jord_kalk!$AN$3,IF(ISERROR(Eurofins_jord_kalk!O26),"",IF(Eurofins_jord_kalk!O26=0,"",Eurofins_jord_kalk!O26)))</f>
        <v>#N/A</v>
      </c>
      <c r="P25" s="34" t="e">
        <f ca="1">_xlfn.IFS(ALS_Jord_Kalk!$AN$2,IF(ISERROR(ALS_Jord_Kalk!P26),"",IF(ALS_Jord_Kalk!P26=0,"",ALS_Jord_Kalk!P26)),Eurofins_jord_kalk!$AN$3,IF(ISERROR(Eurofins_jord_kalk!P26),"",IF(Eurofins_jord_kalk!P26=0,"",Eurofins_jord_kalk!P26)))</f>
        <v>#N/A</v>
      </c>
      <c r="Q25" s="34" t="e">
        <f ca="1">_xlfn.IFS(ALS_Jord_Kalk!$AN$2,IF(ISERROR(ALS_Jord_Kalk!Q26),"",IF(ALS_Jord_Kalk!Q26=0,"",ALS_Jord_Kalk!Q26)),Eurofins_jord_kalk!$AN$3,IF(ISERROR(Eurofins_jord_kalk!Q26),"",IF(Eurofins_jord_kalk!Q26=0,"",Eurofins_jord_kalk!Q26)))</f>
        <v>#N/A</v>
      </c>
      <c r="R25" s="34" t="e">
        <f ca="1">_xlfn.IFS(ALS_Jord_Kalk!$AN$2,IF(ISERROR(ALS_Jord_Kalk!R26),"",IF(ALS_Jord_Kalk!R26=0,"",ALS_Jord_Kalk!R26)),Eurofins_jord_kalk!$AN$3,IF(ISERROR(Eurofins_jord_kalk!R26),"",IF(Eurofins_jord_kalk!R26=0,"",Eurofins_jord_kalk!R26)))</f>
        <v>#N/A</v>
      </c>
      <c r="S25" s="34" t="e">
        <f ca="1">_xlfn.IFS(ALS_Jord_Kalk!$AN$2,IF(ISERROR(ALS_Jord_Kalk!S26),"",IF(ALS_Jord_Kalk!S26=0,"",ALS_Jord_Kalk!S26)),Eurofins_jord_kalk!$AN$3,IF(ISERROR(Eurofins_jord_kalk!S26),"",IF(Eurofins_jord_kalk!S26=0,"",Eurofins_jord_kalk!S26)))</f>
        <v>#N/A</v>
      </c>
      <c r="T25" s="34" t="e">
        <f ca="1">_xlfn.IFS(ALS_Jord_Kalk!$AN$2,IF(ISERROR(ALS_Jord_Kalk!T26),"",IF(ALS_Jord_Kalk!T26=0,"",ALS_Jord_Kalk!T26)),Eurofins_jord_kalk!$AN$3,IF(ISERROR(Eurofins_jord_kalk!T26),"",IF(Eurofins_jord_kalk!T26=0,"",Eurofins_jord_kalk!T26)))</f>
        <v>#N/A</v>
      </c>
      <c r="U25" s="34" t="e">
        <f ca="1">_xlfn.IFS(ALS_Jord_Kalk!$AN$2,IF(ISERROR(ALS_Jord_Kalk!U26),"",IF(ALS_Jord_Kalk!U26=0,"",ALS_Jord_Kalk!U26)),Eurofins_jord_kalk!$AN$3,IF(ISERROR(Eurofins_jord_kalk!U26),"",IF(Eurofins_jord_kalk!U26=0,"",Eurofins_jord_kalk!U26)))</f>
        <v>#N/A</v>
      </c>
      <c r="V25" s="34" t="e">
        <f ca="1">_xlfn.IFS(ALS_Jord_Kalk!$AN$2,IF(ISERROR(ALS_Jord_Kalk!V26),"",IF(ALS_Jord_Kalk!V26=0,"",ALS_Jord_Kalk!V26)),Eurofins_jord_kalk!$AN$3,IF(ISERROR(Eurofins_jord_kalk!V26),"",IF(Eurofins_jord_kalk!V26=0,"",Eurofins_jord_kalk!V26)))</f>
        <v>#N/A</v>
      </c>
      <c r="W25" s="34" t="e">
        <f ca="1">_xlfn.IFS(ALS_Jord_Kalk!$AN$2,IF(ISERROR(ALS_Jord_Kalk!W26),"",IF(ALS_Jord_Kalk!W26=0,"",ALS_Jord_Kalk!W26)),Eurofins_jord_kalk!$AN$3,IF(ISERROR(Eurofins_jord_kalk!W26),"",IF(Eurofins_jord_kalk!W26=0,"",Eurofins_jord_kalk!W26)))</f>
        <v>#N/A</v>
      </c>
      <c r="X25" s="34" t="e">
        <f ca="1">_xlfn.IFS(ALS_Jord_Kalk!$AN$2,IF(ISERROR(ALS_Jord_Kalk!X26),"",IF(ALS_Jord_Kalk!X26=0,"",ALS_Jord_Kalk!X26)),Eurofins_jord_kalk!$AN$3,IF(ISERROR(Eurofins_jord_kalk!X26),"",IF(Eurofins_jord_kalk!X26=0,"",Eurofins_jord_kalk!X26)))</f>
        <v>#N/A</v>
      </c>
      <c r="Y25" s="34" t="e">
        <f ca="1">_xlfn.IFS(ALS_Jord_Kalk!$AN$2,IF(ISERROR(ALS_Jord_Kalk!Y26),"",IF(ALS_Jord_Kalk!Y26=0,"",ALS_Jord_Kalk!Y26)),Eurofins_jord_kalk!$AN$3,IF(ISERROR(Eurofins_jord_kalk!Y26),"",IF(Eurofins_jord_kalk!Y26=0,"",Eurofins_jord_kalk!Y26)))</f>
        <v>#N/A</v>
      </c>
      <c r="Z25" s="34" t="e">
        <f ca="1">_xlfn.IFS(ALS_Jord_Kalk!$AN$2,IF(ISERROR(ALS_Jord_Kalk!Z26),"",IF(ALS_Jord_Kalk!Z26=0,"",ALS_Jord_Kalk!Z26)),Eurofins_jord_kalk!$AN$3,IF(ISERROR(Eurofins_jord_kalk!Z26),"",IF(Eurofins_jord_kalk!Z26=0,"",Eurofins_jord_kalk!Z26)))</f>
        <v>#N/A</v>
      </c>
      <c r="AA25" s="34" t="e">
        <f ca="1">_xlfn.IFS(ALS_Jord_Kalk!$AN$2,IF(ISERROR(ALS_Jord_Kalk!AA26),"",IF(ALS_Jord_Kalk!AA26=0,"",ALS_Jord_Kalk!AA26)),Eurofins_jord_kalk!$AN$3,IF(ISERROR(Eurofins_jord_kalk!AA26),"",IF(Eurofins_jord_kalk!AA26=0,"",Eurofins_jord_kalk!AA26)))</f>
        <v>#N/A</v>
      </c>
      <c r="AB25" s="34" t="e">
        <f ca="1">_xlfn.IFS(ALS_Jord_Kalk!$AN$2,IF(ISERROR(ALS_Jord_Kalk!AB26),"",IF(ALS_Jord_Kalk!AB26=0,"",ALS_Jord_Kalk!AB26)),Eurofins_jord_kalk!$AN$3,IF(ISERROR(Eurofins_jord_kalk!AB26),"",IF(Eurofins_jord_kalk!AB26=0,"",Eurofins_jord_kalk!AB26)))</f>
        <v>#N/A</v>
      </c>
      <c r="AC25" s="34" t="e">
        <f ca="1">_xlfn.IFS(ALS_Jord_Kalk!$AN$2,IF(ISERROR(ALS_Jord_Kalk!AC26),"",IF(ALS_Jord_Kalk!AC26=0,"",ALS_Jord_Kalk!AC26)),Eurofins_jord_kalk!$AN$3,IF(ISERROR(Eurofins_jord_kalk!AC26),"",IF(Eurofins_jord_kalk!AC26=0,"",Eurofins_jord_kalk!AC26)))</f>
        <v>#N/A</v>
      </c>
      <c r="AD25" s="34" t="e">
        <f ca="1">_xlfn.IFS(ALS_Jord_Kalk!$AN$2,IF(ISERROR(ALS_Jord_Kalk!AD26),"",IF(ALS_Jord_Kalk!AD26=0,"",ALS_Jord_Kalk!AD26)),Eurofins_jord_kalk!$AN$3,IF(ISERROR(Eurofins_jord_kalk!AD26),"",IF(Eurofins_jord_kalk!AD26=0,"",Eurofins_jord_kalk!AD26)))</f>
        <v>#N/A</v>
      </c>
      <c r="AE25" s="34" t="e">
        <f ca="1">_xlfn.IFS(ALS_Jord_Kalk!$AN$2,IF(ISERROR(ALS_Jord_Kalk!AE26),"",IF(ALS_Jord_Kalk!AE26=0,"",ALS_Jord_Kalk!AE26)),Eurofins_jord_kalk!$AN$3,IF(ISERROR(Eurofins_jord_kalk!AE26),"",IF(Eurofins_jord_kalk!AE26=0,"",Eurofins_jord_kalk!AE26)))</f>
        <v>#N/A</v>
      </c>
      <c r="AF25" s="34" t="e">
        <f ca="1">_xlfn.IFS(ALS_Jord_Kalk!$AN$2,IF(ISERROR(ALS_Jord_Kalk!AF26),"",IF(ALS_Jord_Kalk!AF26=0,"",ALS_Jord_Kalk!AF26)),Eurofins_jord_kalk!$AN$3,IF(ISERROR(Eurofins_jord_kalk!AF26),"",IF(Eurofins_jord_kalk!AF26=0,"",Eurofins_jord_kalk!AF26)))</f>
        <v>#N/A</v>
      </c>
      <c r="AG25" s="34" t="e">
        <f ca="1">_xlfn.IFS(ALS_Jord_Kalk!$AN$2,IF(ISERROR(ALS_Jord_Kalk!AG26),"",IF(ALS_Jord_Kalk!AG26=0,"",ALS_Jord_Kalk!AG26)),Eurofins_jord_kalk!$AN$3,IF(ISERROR(Eurofins_jord_kalk!AG26),"",IF(Eurofins_jord_kalk!AG26=0,"",Eurofins_jord_kalk!AG26)))</f>
        <v>#N/A</v>
      </c>
      <c r="AH25" s="43"/>
    </row>
    <row r="26" spans="1:34" x14ac:dyDescent="0.25">
      <c r="A26" s="42"/>
      <c r="B26" s="32" t="e">
        <f ca="1">_xlfn.IFS(ALS_Jord_Kalk!$AN$2,IF(ISERROR(ALS_Jord_Kalk!B27),"",IF(ALS_Jord_Kalk!B27=0,"",ALS_Jord_Kalk!B27)),Eurofins_jord_kalk!$AN$3,IF(ISERROR(Eurofins_jord_kalk!B27),"",IF(Eurofins_jord_kalk!B27=0,"",Eurofins_jord_kalk!B27)))</f>
        <v>#N/A</v>
      </c>
      <c r="C26" s="32" t="e">
        <f ca="1">_xlfn.IFS(ALS_Jord_Kalk!$AN$2,IF(ISERROR(ALS_Jord_Kalk!C27),"",IF(ALS_Jord_Kalk!C27=0,"",ALS_Jord_Kalk!C27)),Eurofins_jord_kalk!$AN$3,IF(ISERROR(Eurofins_jord_kalk!C27),"",IF(Eurofins_jord_kalk!C27=0,"",Eurofins_jord_kalk!C27)))</f>
        <v>#N/A</v>
      </c>
      <c r="D26" s="59" t="e">
        <f ca="1">_xlfn.IFS(ALS_Jord_Kalk!$AN$2,IF(ISERROR(ALS_Jord_Kalk!D27),"",IF(ALS_Jord_Kalk!D27=0,"",ALS_Jord_Kalk!D27)),Eurofins_jord_kalk!$AN$3,IF(ISERROR(Eurofins_jord_kalk!D27),"",IF(Eurofins_jord_kalk!D27=0,"",Eurofins_jord_kalk!D27)))</f>
        <v>#N/A</v>
      </c>
      <c r="E26" s="59" t="e">
        <f ca="1">_xlfn.IFS(ALS_Jord_Kalk!$AN$2,IF(ISERROR(ALS_Jord_Kalk!E27),"",IF(ALS_Jord_Kalk!E27=0,"",ALS_Jord_Kalk!E27)),Eurofins_jord_kalk!$AN$3,IF(ISERROR(Eurofins_jord_kalk!G27),"",IF(Eurofins_jord_kalk!G27=0,"",Eurofins_jord_kalk!G27)))</f>
        <v>#N/A</v>
      </c>
      <c r="F26" s="59" t="e">
        <f ca="1">_xlfn.IFS(ALS_Jord_Kalk!$AN$2,IF(ISERROR(ALS_Jord_Kalk!F27),"",IF(ALS_Jord_Kalk!F27=0,"",ALS_Jord_Kalk!F27)),Eurofins_jord_kalk!$AN$3,IF(ISERROR(Eurofins_jord_kalk!H27),"",IF(Eurofins_jord_kalk!H27=0,"",Eurofins_jord_kalk!H27)))</f>
        <v>#N/A</v>
      </c>
      <c r="G26" s="34" t="e">
        <f ca="1">_xlfn.IFS(ALS_Jord_Kalk!$AN$2,IF(ISERROR(ALS_Jord_Kalk!G27),"",IF(ALS_Jord_Kalk!G27=0,"",ALS_Jord_Kalk!G27)),Eurofins_jord_kalk!$AN$3,IF(ISERROR(Eurofins_jord_kalk!G27),"",IF(Eurofins_jord_kalk!G27=0,"",Eurofins_jord_kalk!G27)))</f>
        <v>#N/A</v>
      </c>
      <c r="H26" s="34" t="e">
        <f ca="1">_xlfn.IFS(ALS_Jord_Kalk!$AN$2,IF(ISERROR(ALS_Jord_Kalk!H27),"",IF(ALS_Jord_Kalk!H27=0,"",ALS_Jord_Kalk!H27)),Eurofins_jord_kalk!$AN$3,IF(ISERROR(Eurofins_jord_kalk!H27),"",IF(Eurofins_jord_kalk!H27=0,"",Eurofins_jord_kalk!H27)))</f>
        <v>#N/A</v>
      </c>
      <c r="I26" s="34" t="e">
        <f ca="1">_xlfn.IFS(ALS_Jord_Kalk!$AN$2,IF(ISERROR(ALS_Jord_Kalk!I27),"",IF(ALS_Jord_Kalk!I27=0,"",ALS_Jord_Kalk!I27)),Eurofins_jord_kalk!$AN$3,IF(ISERROR(Eurofins_jord_kalk!I27),"",IF(Eurofins_jord_kalk!I27=0,"",Eurofins_jord_kalk!I27)))</f>
        <v>#N/A</v>
      </c>
      <c r="J26" s="34" t="e">
        <f ca="1">_xlfn.IFS(ALS_Jord_Kalk!$AN$2,IF(ISERROR(ALS_Jord_Kalk!J27),"",IF(ALS_Jord_Kalk!J27=0,"",ALS_Jord_Kalk!J27)),Eurofins_jord_kalk!$AN$3,IF(ISERROR(Eurofins_jord_kalk!J27),"",IF(Eurofins_jord_kalk!J27=0,"",Eurofins_jord_kalk!J27)))</f>
        <v>#N/A</v>
      </c>
      <c r="K26" s="34" t="e">
        <f ca="1">_xlfn.IFS(ALS_Jord_Kalk!$AN$2,IF(ISERROR(ALS_Jord_Kalk!K27),"",IF(ALS_Jord_Kalk!K27=0,"",ALS_Jord_Kalk!K27)),Eurofins_jord_kalk!$AN$3,IF(ISERROR(Eurofins_jord_kalk!K27),"",IF(Eurofins_jord_kalk!K27=0,"",Eurofins_jord_kalk!K27)))</f>
        <v>#N/A</v>
      </c>
      <c r="L26" s="34" t="e">
        <f ca="1">_xlfn.IFS(ALS_Jord_Kalk!$AN$2,IF(ISERROR(ALS_Jord_Kalk!L27),"",IF(ALS_Jord_Kalk!L27=0,"",ALS_Jord_Kalk!L27)),Eurofins_jord_kalk!$AN$3,IF(ISERROR(Eurofins_jord_kalk!L27),"",IF(Eurofins_jord_kalk!L27=0,"",Eurofins_jord_kalk!L27)))</f>
        <v>#N/A</v>
      </c>
      <c r="M26" s="34" t="e">
        <f ca="1">_xlfn.IFS(ALS_Jord_Kalk!$AN$2,IF(ISERROR(ALS_Jord_Kalk!M27),"",IF(ALS_Jord_Kalk!M27=0,"",ALS_Jord_Kalk!M27)),Eurofins_jord_kalk!$AN$3,IF(ISERROR(Eurofins_jord_kalk!M27),"",IF(Eurofins_jord_kalk!M27=0,"",Eurofins_jord_kalk!M27)))</f>
        <v>#N/A</v>
      </c>
      <c r="N26" s="34" t="e">
        <f ca="1">_xlfn.IFS(ALS_Jord_Kalk!$AN$2,IF(ISERROR(ALS_Jord_Kalk!N27),"",IF(ALS_Jord_Kalk!N27=0,"",ALS_Jord_Kalk!N27)),Eurofins_jord_kalk!$AN$3,IF(ISERROR(Eurofins_jord_kalk!N27),"",IF(Eurofins_jord_kalk!N27=0,"",Eurofins_jord_kalk!N27)))</f>
        <v>#N/A</v>
      </c>
      <c r="O26" s="34" t="e">
        <f ca="1">_xlfn.IFS(ALS_Jord_Kalk!$AN$2,IF(ISERROR(ALS_Jord_Kalk!O27),"",IF(ALS_Jord_Kalk!O27=0,"",ALS_Jord_Kalk!O27)),Eurofins_jord_kalk!$AN$3,IF(ISERROR(Eurofins_jord_kalk!O27),"",IF(Eurofins_jord_kalk!O27=0,"",Eurofins_jord_kalk!O27)))</f>
        <v>#N/A</v>
      </c>
      <c r="P26" s="34" t="e">
        <f ca="1">_xlfn.IFS(ALS_Jord_Kalk!$AN$2,IF(ISERROR(ALS_Jord_Kalk!P27),"",IF(ALS_Jord_Kalk!P27=0,"",ALS_Jord_Kalk!P27)),Eurofins_jord_kalk!$AN$3,IF(ISERROR(Eurofins_jord_kalk!P27),"",IF(Eurofins_jord_kalk!P27=0,"",Eurofins_jord_kalk!P27)))</f>
        <v>#N/A</v>
      </c>
      <c r="Q26" s="34" t="e">
        <f ca="1">_xlfn.IFS(ALS_Jord_Kalk!$AN$2,IF(ISERROR(ALS_Jord_Kalk!Q27),"",IF(ALS_Jord_Kalk!Q27=0,"",ALS_Jord_Kalk!Q27)),Eurofins_jord_kalk!$AN$3,IF(ISERROR(Eurofins_jord_kalk!Q27),"",IF(Eurofins_jord_kalk!Q27=0,"",Eurofins_jord_kalk!Q27)))</f>
        <v>#N/A</v>
      </c>
      <c r="R26" s="34" t="e">
        <f ca="1">_xlfn.IFS(ALS_Jord_Kalk!$AN$2,IF(ISERROR(ALS_Jord_Kalk!R27),"",IF(ALS_Jord_Kalk!R27=0,"",ALS_Jord_Kalk!R27)),Eurofins_jord_kalk!$AN$3,IF(ISERROR(Eurofins_jord_kalk!R27),"",IF(Eurofins_jord_kalk!R27=0,"",Eurofins_jord_kalk!R27)))</f>
        <v>#N/A</v>
      </c>
      <c r="S26" s="34" t="e">
        <f ca="1">_xlfn.IFS(ALS_Jord_Kalk!$AN$2,IF(ISERROR(ALS_Jord_Kalk!S27),"",IF(ALS_Jord_Kalk!S27=0,"",ALS_Jord_Kalk!S27)),Eurofins_jord_kalk!$AN$3,IF(ISERROR(Eurofins_jord_kalk!S27),"",IF(Eurofins_jord_kalk!S27=0,"",Eurofins_jord_kalk!S27)))</f>
        <v>#N/A</v>
      </c>
      <c r="T26" s="34" t="e">
        <f ca="1">_xlfn.IFS(ALS_Jord_Kalk!$AN$2,IF(ISERROR(ALS_Jord_Kalk!T27),"",IF(ALS_Jord_Kalk!T27=0,"",ALS_Jord_Kalk!T27)),Eurofins_jord_kalk!$AN$3,IF(ISERROR(Eurofins_jord_kalk!T27),"",IF(Eurofins_jord_kalk!T27=0,"",Eurofins_jord_kalk!T27)))</f>
        <v>#N/A</v>
      </c>
      <c r="U26" s="34" t="e">
        <f ca="1">_xlfn.IFS(ALS_Jord_Kalk!$AN$2,IF(ISERROR(ALS_Jord_Kalk!U27),"",IF(ALS_Jord_Kalk!U27=0,"",ALS_Jord_Kalk!U27)),Eurofins_jord_kalk!$AN$3,IF(ISERROR(Eurofins_jord_kalk!U27),"",IF(Eurofins_jord_kalk!U27=0,"",Eurofins_jord_kalk!U27)))</f>
        <v>#N/A</v>
      </c>
      <c r="V26" s="34" t="e">
        <f ca="1">_xlfn.IFS(ALS_Jord_Kalk!$AN$2,IF(ISERROR(ALS_Jord_Kalk!V27),"",IF(ALS_Jord_Kalk!V27=0,"",ALS_Jord_Kalk!V27)),Eurofins_jord_kalk!$AN$3,IF(ISERROR(Eurofins_jord_kalk!V27),"",IF(Eurofins_jord_kalk!V27=0,"",Eurofins_jord_kalk!V27)))</f>
        <v>#N/A</v>
      </c>
      <c r="W26" s="34" t="e">
        <f ca="1">_xlfn.IFS(ALS_Jord_Kalk!$AN$2,IF(ISERROR(ALS_Jord_Kalk!W27),"",IF(ALS_Jord_Kalk!W27=0,"",ALS_Jord_Kalk!W27)),Eurofins_jord_kalk!$AN$3,IF(ISERROR(Eurofins_jord_kalk!W27),"",IF(Eurofins_jord_kalk!W27=0,"",Eurofins_jord_kalk!W27)))</f>
        <v>#N/A</v>
      </c>
      <c r="X26" s="34" t="e">
        <f ca="1">_xlfn.IFS(ALS_Jord_Kalk!$AN$2,IF(ISERROR(ALS_Jord_Kalk!X27),"",IF(ALS_Jord_Kalk!X27=0,"",ALS_Jord_Kalk!X27)),Eurofins_jord_kalk!$AN$3,IF(ISERROR(Eurofins_jord_kalk!X27),"",IF(Eurofins_jord_kalk!X27=0,"",Eurofins_jord_kalk!X27)))</f>
        <v>#N/A</v>
      </c>
      <c r="Y26" s="34" t="e">
        <f ca="1">_xlfn.IFS(ALS_Jord_Kalk!$AN$2,IF(ISERROR(ALS_Jord_Kalk!Y27),"",IF(ALS_Jord_Kalk!Y27=0,"",ALS_Jord_Kalk!Y27)),Eurofins_jord_kalk!$AN$3,IF(ISERROR(Eurofins_jord_kalk!Y27),"",IF(Eurofins_jord_kalk!Y27=0,"",Eurofins_jord_kalk!Y27)))</f>
        <v>#N/A</v>
      </c>
      <c r="Z26" s="34" t="e">
        <f ca="1">_xlfn.IFS(ALS_Jord_Kalk!$AN$2,IF(ISERROR(ALS_Jord_Kalk!Z27),"",IF(ALS_Jord_Kalk!Z27=0,"",ALS_Jord_Kalk!Z27)),Eurofins_jord_kalk!$AN$3,IF(ISERROR(Eurofins_jord_kalk!Z27),"",IF(Eurofins_jord_kalk!Z27=0,"",Eurofins_jord_kalk!Z27)))</f>
        <v>#N/A</v>
      </c>
      <c r="AA26" s="34" t="e">
        <f ca="1">_xlfn.IFS(ALS_Jord_Kalk!$AN$2,IF(ISERROR(ALS_Jord_Kalk!AA27),"",IF(ALS_Jord_Kalk!AA27=0,"",ALS_Jord_Kalk!AA27)),Eurofins_jord_kalk!$AN$3,IF(ISERROR(Eurofins_jord_kalk!AA27),"",IF(Eurofins_jord_kalk!AA27=0,"",Eurofins_jord_kalk!AA27)))</f>
        <v>#N/A</v>
      </c>
      <c r="AB26" s="34" t="e">
        <f ca="1">_xlfn.IFS(ALS_Jord_Kalk!$AN$2,IF(ISERROR(ALS_Jord_Kalk!AB27),"",IF(ALS_Jord_Kalk!AB27=0,"",ALS_Jord_Kalk!AB27)),Eurofins_jord_kalk!$AN$3,IF(ISERROR(Eurofins_jord_kalk!AB27),"",IF(Eurofins_jord_kalk!AB27=0,"",Eurofins_jord_kalk!AB27)))</f>
        <v>#N/A</v>
      </c>
      <c r="AC26" s="34" t="e">
        <f ca="1">_xlfn.IFS(ALS_Jord_Kalk!$AN$2,IF(ISERROR(ALS_Jord_Kalk!AC27),"",IF(ALS_Jord_Kalk!AC27=0,"",ALS_Jord_Kalk!AC27)),Eurofins_jord_kalk!$AN$3,IF(ISERROR(Eurofins_jord_kalk!AC27),"",IF(Eurofins_jord_kalk!AC27=0,"",Eurofins_jord_kalk!AC27)))</f>
        <v>#N/A</v>
      </c>
      <c r="AD26" s="34" t="e">
        <f ca="1">_xlfn.IFS(ALS_Jord_Kalk!$AN$2,IF(ISERROR(ALS_Jord_Kalk!AD27),"",IF(ALS_Jord_Kalk!AD27=0,"",ALS_Jord_Kalk!AD27)),Eurofins_jord_kalk!$AN$3,IF(ISERROR(Eurofins_jord_kalk!AD27),"",IF(Eurofins_jord_kalk!AD27=0,"",Eurofins_jord_kalk!AD27)))</f>
        <v>#N/A</v>
      </c>
      <c r="AE26" s="34" t="e">
        <f ca="1">_xlfn.IFS(ALS_Jord_Kalk!$AN$2,IF(ISERROR(ALS_Jord_Kalk!AE27),"",IF(ALS_Jord_Kalk!AE27=0,"",ALS_Jord_Kalk!AE27)),Eurofins_jord_kalk!$AN$3,IF(ISERROR(Eurofins_jord_kalk!AE27),"",IF(Eurofins_jord_kalk!AE27=0,"",Eurofins_jord_kalk!AE27)))</f>
        <v>#N/A</v>
      </c>
      <c r="AF26" s="34" t="e">
        <f ca="1">_xlfn.IFS(ALS_Jord_Kalk!$AN$2,IF(ISERROR(ALS_Jord_Kalk!AF27),"",IF(ALS_Jord_Kalk!AF27=0,"",ALS_Jord_Kalk!AF27)),Eurofins_jord_kalk!$AN$3,IF(ISERROR(Eurofins_jord_kalk!AF27),"",IF(Eurofins_jord_kalk!AF27=0,"",Eurofins_jord_kalk!AF27)))</f>
        <v>#N/A</v>
      </c>
      <c r="AG26" s="34" t="e">
        <f ca="1">_xlfn.IFS(ALS_Jord_Kalk!$AN$2,IF(ISERROR(ALS_Jord_Kalk!AG27),"",IF(ALS_Jord_Kalk!AG27=0,"",ALS_Jord_Kalk!AG27)),Eurofins_jord_kalk!$AN$3,IF(ISERROR(Eurofins_jord_kalk!AG27),"",IF(Eurofins_jord_kalk!AG27=0,"",Eurofins_jord_kalk!AG27)))</f>
        <v>#N/A</v>
      </c>
      <c r="AH26" s="43"/>
    </row>
    <row r="27" spans="1:34" x14ac:dyDescent="0.25">
      <c r="A27" s="42"/>
      <c r="B27" s="32" t="e">
        <f ca="1">_xlfn.IFS(ALS_Jord_Kalk!$AN$2,IF(ISERROR(ALS_Jord_Kalk!B28),"",IF(ALS_Jord_Kalk!B28=0,"",ALS_Jord_Kalk!B28)),Eurofins_jord_kalk!$AN$3,IF(ISERROR(Eurofins_jord_kalk!B28),"",IF(Eurofins_jord_kalk!B28=0,"",Eurofins_jord_kalk!B28)))</f>
        <v>#N/A</v>
      </c>
      <c r="C27" s="32" t="e">
        <f ca="1">_xlfn.IFS(ALS_Jord_Kalk!$AN$2,IF(ISERROR(ALS_Jord_Kalk!C28),"",IF(ALS_Jord_Kalk!C28=0,"",ALS_Jord_Kalk!C28)),Eurofins_jord_kalk!$AN$3,IF(ISERROR(Eurofins_jord_kalk!C28),"",IF(Eurofins_jord_kalk!C28=0,"",Eurofins_jord_kalk!C28)))</f>
        <v>#N/A</v>
      </c>
      <c r="D27" s="59" t="e">
        <f ca="1">_xlfn.IFS(ALS_Jord_Kalk!$AN$2,IF(ISERROR(ALS_Jord_Kalk!D28),"",IF(ALS_Jord_Kalk!D28=0,"",ALS_Jord_Kalk!D28)),Eurofins_jord_kalk!$AN$3,IF(ISERROR(Eurofins_jord_kalk!D28),"",IF(Eurofins_jord_kalk!D28=0,"",Eurofins_jord_kalk!D28)))</f>
        <v>#N/A</v>
      </c>
      <c r="E27" s="59" t="e">
        <f ca="1">_xlfn.IFS(ALS_Jord_Kalk!$AN$2,IF(ISERROR(ALS_Jord_Kalk!E28),"",IF(ALS_Jord_Kalk!E28=0,"",ALS_Jord_Kalk!E28)),Eurofins_jord_kalk!$AN$3,IF(ISERROR(Eurofins_jord_kalk!G28),"",IF(Eurofins_jord_kalk!G28=0,"",Eurofins_jord_kalk!G28)))</f>
        <v>#N/A</v>
      </c>
      <c r="F27" s="59" t="e">
        <f ca="1">_xlfn.IFS(ALS_Jord_Kalk!$AN$2,IF(ISERROR(ALS_Jord_Kalk!F28),"",IF(ALS_Jord_Kalk!F28=0,"",ALS_Jord_Kalk!F28)),Eurofins_jord_kalk!$AN$3,IF(ISERROR(Eurofins_jord_kalk!H28),"",IF(Eurofins_jord_kalk!H28=0,"",Eurofins_jord_kalk!H28)))</f>
        <v>#N/A</v>
      </c>
      <c r="G27" s="34" t="e">
        <f ca="1">_xlfn.IFS(ALS_Jord_Kalk!$AN$2,IF(ISERROR(ALS_Jord_Kalk!G28),"",IF(ALS_Jord_Kalk!G28=0,"",ALS_Jord_Kalk!G28)),Eurofins_jord_kalk!$AN$3,IF(ISERROR(Eurofins_jord_kalk!G28),"",IF(Eurofins_jord_kalk!G28=0,"",Eurofins_jord_kalk!G28)))</f>
        <v>#N/A</v>
      </c>
      <c r="H27" s="34" t="e">
        <f ca="1">_xlfn.IFS(ALS_Jord_Kalk!$AN$2,IF(ISERROR(ALS_Jord_Kalk!H28),"",IF(ALS_Jord_Kalk!H28=0,"",ALS_Jord_Kalk!H28)),Eurofins_jord_kalk!$AN$3,IF(ISERROR(Eurofins_jord_kalk!H28),"",IF(Eurofins_jord_kalk!H28=0,"",Eurofins_jord_kalk!H28)))</f>
        <v>#N/A</v>
      </c>
      <c r="I27" s="34" t="e">
        <f ca="1">_xlfn.IFS(ALS_Jord_Kalk!$AN$2,IF(ISERROR(ALS_Jord_Kalk!I28),"",IF(ALS_Jord_Kalk!I28=0,"",ALS_Jord_Kalk!I28)),Eurofins_jord_kalk!$AN$3,IF(ISERROR(Eurofins_jord_kalk!I28),"",IF(Eurofins_jord_kalk!I28=0,"",Eurofins_jord_kalk!I28)))</f>
        <v>#N/A</v>
      </c>
      <c r="J27" s="34" t="e">
        <f ca="1">_xlfn.IFS(ALS_Jord_Kalk!$AN$2,IF(ISERROR(ALS_Jord_Kalk!J28),"",IF(ALS_Jord_Kalk!J28=0,"",ALS_Jord_Kalk!J28)),Eurofins_jord_kalk!$AN$3,IF(ISERROR(Eurofins_jord_kalk!J28),"",IF(Eurofins_jord_kalk!J28=0,"",Eurofins_jord_kalk!J28)))</f>
        <v>#N/A</v>
      </c>
      <c r="K27" s="34" t="e">
        <f ca="1">_xlfn.IFS(ALS_Jord_Kalk!$AN$2,IF(ISERROR(ALS_Jord_Kalk!K28),"",IF(ALS_Jord_Kalk!K28=0,"",ALS_Jord_Kalk!K28)),Eurofins_jord_kalk!$AN$3,IF(ISERROR(Eurofins_jord_kalk!K28),"",IF(Eurofins_jord_kalk!K28=0,"",Eurofins_jord_kalk!K28)))</f>
        <v>#N/A</v>
      </c>
      <c r="L27" s="34" t="e">
        <f ca="1">_xlfn.IFS(ALS_Jord_Kalk!$AN$2,IF(ISERROR(ALS_Jord_Kalk!L28),"",IF(ALS_Jord_Kalk!L28=0,"",ALS_Jord_Kalk!L28)),Eurofins_jord_kalk!$AN$3,IF(ISERROR(Eurofins_jord_kalk!L28),"",IF(Eurofins_jord_kalk!L28=0,"",Eurofins_jord_kalk!L28)))</f>
        <v>#N/A</v>
      </c>
      <c r="M27" s="34" t="e">
        <f ca="1">_xlfn.IFS(ALS_Jord_Kalk!$AN$2,IF(ISERROR(ALS_Jord_Kalk!M28),"",IF(ALS_Jord_Kalk!M28=0,"",ALS_Jord_Kalk!M28)),Eurofins_jord_kalk!$AN$3,IF(ISERROR(Eurofins_jord_kalk!M28),"",IF(Eurofins_jord_kalk!M28=0,"",Eurofins_jord_kalk!M28)))</f>
        <v>#N/A</v>
      </c>
      <c r="N27" s="34" t="e">
        <f ca="1">_xlfn.IFS(ALS_Jord_Kalk!$AN$2,IF(ISERROR(ALS_Jord_Kalk!N28),"",IF(ALS_Jord_Kalk!N28=0,"",ALS_Jord_Kalk!N28)),Eurofins_jord_kalk!$AN$3,IF(ISERROR(Eurofins_jord_kalk!N28),"",IF(Eurofins_jord_kalk!N28=0,"",Eurofins_jord_kalk!N28)))</f>
        <v>#N/A</v>
      </c>
      <c r="O27" s="34" t="e">
        <f ca="1">_xlfn.IFS(ALS_Jord_Kalk!$AN$2,IF(ISERROR(ALS_Jord_Kalk!O28),"",IF(ALS_Jord_Kalk!O28=0,"",ALS_Jord_Kalk!O28)),Eurofins_jord_kalk!$AN$3,IF(ISERROR(Eurofins_jord_kalk!O28),"",IF(Eurofins_jord_kalk!O28=0,"",Eurofins_jord_kalk!O28)))</f>
        <v>#N/A</v>
      </c>
      <c r="P27" s="34" t="e">
        <f ca="1">_xlfn.IFS(ALS_Jord_Kalk!$AN$2,IF(ISERROR(ALS_Jord_Kalk!P28),"",IF(ALS_Jord_Kalk!P28=0,"",ALS_Jord_Kalk!P28)),Eurofins_jord_kalk!$AN$3,IF(ISERROR(Eurofins_jord_kalk!P28),"",IF(Eurofins_jord_kalk!P28=0,"",Eurofins_jord_kalk!P28)))</f>
        <v>#N/A</v>
      </c>
      <c r="Q27" s="34" t="e">
        <f ca="1">_xlfn.IFS(ALS_Jord_Kalk!$AN$2,IF(ISERROR(ALS_Jord_Kalk!Q28),"",IF(ALS_Jord_Kalk!Q28=0,"",ALS_Jord_Kalk!Q28)),Eurofins_jord_kalk!$AN$3,IF(ISERROR(Eurofins_jord_kalk!Q28),"",IF(Eurofins_jord_kalk!Q28=0,"",Eurofins_jord_kalk!Q28)))</f>
        <v>#N/A</v>
      </c>
      <c r="R27" s="34" t="e">
        <f ca="1">_xlfn.IFS(ALS_Jord_Kalk!$AN$2,IF(ISERROR(ALS_Jord_Kalk!R28),"",IF(ALS_Jord_Kalk!R28=0,"",ALS_Jord_Kalk!R28)),Eurofins_jord_kalk!$AN$3,IF(ISERROR(Eurofins_jord_kalk!R28),"",IF(Eurofins_jord_kalk!R28=0,"",Eurofins_jord_kalk!R28)))</f>
        <v>#N/A</v>
      </c>
      <c r="S27" s="34" t="e">
        <f ca="1">_xlfn.IFS(ALS_Jord_Kalk!$AN$2,IF(ISERROR(ALS_Jord_Kalk!S28),"",IF(ALS_Jord_Kalk!S28=0,"",ALS_Jord_Kalk!S28)),Eurofins_jord_kalk!$AN$3,IF(ISERROR(Eurofins_jord_kalk!S28),"",IF(Eurofins_jord_kalk!S28=0,"",Eurofins_jord_kalk!S28)))</f>
        <v>#N/A</v>
      </c>
      <c r="T27" s="34" t="e">
        <f ca="1">_xlfn.IFS(ALS_Jord_Kalk!$AN$2,IF(ISERROR(ALS_Jord_Kalk!T28),"",IF(ALS_Jord_Kalk!T28=0,"",ALS_Jord_Kalk!T28)),Eurofins_jord_kalk!$AN$3,IF(ISERROR(Eurofins_jord_kalk!T28),"",IF(Eurofins_jord_kalk!T28=0,"",Eurofins_jord_kalk!T28)))</f>
        <v>#N/A</v>
      </c>
      <c r="U27" s="34" t="e">
        <f ca="1">_xlfn.IFS(ALS_Jord_Kalk!$AN$2,IF(ISERROR(ALS_Jord_Kalk!U28),"",IF(ALS_Jord_Kalk!U28=0,"",ALS_Jord_Kalk!U28)),Eurofins_jord_kalk!$AN$3,IF(ISERROR(Eurofins_jord_kalk!U28),"",IF(Eurofins_jord_kalk!U28=0,"",Eurofins_jord_kalk!U28)))</f>
        <v>#N/A</v>
      </c>
      <c r="V27" s="34" t="e">
        <f ca="1">_xlfn.IFS(ALS_Jord_Kalk!$AN$2,IF(ISERROR(ALS_Jord_Kalk!V28),"",IF(ALS_Jord_Kalk!V28=0,"",ALS_Jord_Kalk!V28)),Eurofins_jord_kalk!$AN$3,IF(ISERROR(Eurofins_jord_kalk!V28),"",IF(Eurofins_jord_kalk!V28=0,"",Eurofins_jord_kalk!V28)))</f>
        <v>#N/A</v>
      </c>
      <c r="W27" s="34" t="e">
        <f ca="1">_xlfn.IFS(ALS_Jord_Kalk!$AN$2,IF(ISERROR(ALS_Jord_Kalk!W28),"",IF(ALS_Jord_Kalk!W28=0,"",ALS_Jord_Kalk!W28)),Eurofins_jord_kalk!$AN$3,IF(ISERROR(Eurofins_jord_kalk!W28),"",IF(Eurofins_jord_kalk!W28=0,"",Eurofins_jord_kalk!W28)))</f>
        <v>#N/A</v>
      </c>
      <c r="X27" s="34" t="e">
        <f ca="1">_xlfn.IFS(ALS_Jord_Kalk!$AN$2,IF(ISERROR(ALS_Jord_Kalk!X28),"",IF(ALS_Jord_Kalk!X28=0,"",ALS_Jord_Kalk!X28)),Eurofins_jord_kalk!$AN$3,IF(ISERROR(Eurofins_jord_kalk!X28),"",IF(Eurofins_jord_kalk!X28=0,"",Eurofins_jord_kalk!X28)))</f>
        <v>#N/A</v>
      </c>
      <c r="Y27" s="34" t="e">
        <f ca="1">_xlfn.IFS(ALS_Jord_Kalk!$AN$2,IF(ISERROR(ALS_Jord_Kalk!Y28),"",IF(ALS_Jord_Kalk!Y28=0,"",ALS_Jord_Kalk!Y28)),Eurofins_jord_kalk!$AN$3,IF(ISERROR(Eurofins_jord_kalk!Y28),"",IF(Eurofins_jord_kalk!Y28=0,"",Eurofins_jord_kalk!Y28)))</f>
        <v>#N/A</v>
      </c>
      <c r="Z27" s="34" t="e">
        <f ca="1">_xlfn.IFS(ALS_Jord_Kalk!$AN$2,IF(ISERROR(ALS_Jord_Kalk!Z28),"",IF(ALS_Jord_Kalk!Z28=0,"",ALS_Jord_Kalk!Z28)),Eurofins_jord_kalk!$AN$3,IF(ISERROR(Eurofins_jord_kalk!Z28),"",IF(Eurofins_jord_kalk!Z28=0,"",Eurofins_jord_kalk!Z28)))</f>
        <v>#N/A</v>
      </c>
      <c r="AA27" s="34" t="e">
        <f ca="1">_xlfn.IFS(ALS_Jord_Kalk!$AN$2,IF(ISERROR(ALS_Jord_Kalk!AA28),"",IF(ALS_Jord_Kalk!AA28=0,"",ALS_Jord_Kalk!AA28)),Eurofins_jord_kalk!$AN$3,IF(ISERROR(Eurofins_jord_kalk!AA28),"",IF(Eurofins_jord_kalk!AA28=0,"",Eurofins_jord_kalk!AA28)))</f>
        <v>#N/A</v>
      </c>
      <c r="AB27" s="34" t="e">
        <f ca="1">_xlfn.IFS(ALS_Jord_Kalk!$AN$2,IF(ISERROR(ALS_Jord_Kalk!AB28),"",IF(ALS_Jord_Kalk!AB28=0,"",ALS_Jord_Kalk!AB28)),Eurofins_jord_kalk!$AN$3,IF(ISERROR(Eurofins_jord_kalk!AB28),"",IF(Eurofins_jord_kalk!AB28=0,"",Eurofins_jord_kalk!AB28)))</f>
        <v>#N/A</v>
      </c>
      <c r="AC27" s="34" t="e">
        <f ca="1">_xlfn.IFS(ALS_Jord_Kalk!$AN$2,IF(ISERROR(ALS_Jord_Kalk!AC28),"",IF(ALS_Jord_Kalk!AC28=0,"",ALS_Jord_Kalk!AC28)),Eurofins_jord_kalk!$AN$3,IF(ISERROR(Eurofins_jord_kalk!AC28),"",IF(Eurofins_jord_kalk!AC28=0,"",Eurofins_jord_kalk!AC28)))</f>
        <v>#N/A</v>
      </c>
      <c r="AD27" s="34" t="e">
        <f ca="1">_xlfn.IFS(ALS_Jord_Kalk!$AN$2,IF(ISERROR(ALS_Jord_Kalk!AD28),"",IF(ALS_Jord_Kalk!AD28=0,"",ALS_Jord_Kalk!AD28)),Eurofins_jord_kalk!$AN$3,IF(ISERROR(Eurofins_jord_kalk!AD28),"",IF(Eurofins_jord_kalk!AD28=0,"",Eurofins_jord_kalk!AD28)))</f>
        <v>#N/A</v>
      </c>
      <c r="AE27" s="34" t="e">
        <f ca="1">_xlfn.IFS(ALS_Jord_Kalk!$AN$2,IF(ISERROR(ALS_Jord_Kalk!AE28),"",IF(ALS_Jord_Kalk!AE28=0,"",ALS_Jord_Kalk!AE28)),Eurofins_jord_kalk!$AN$3,IF(ISERROR(Eurofins_jord_kalk!AE28),"",IF(Eurofins_jord_kalk!AE28=0,"",Eurofins_jord_kalk!AE28)))</f>
        <v>#N/A</v>
      </c>
      <c r="AF27" s="34" t="e">
        <f ca="1">_xlfn.IFS(ALS_Jord_Kalk!$AN$2,IF(ISERROR(ALS_Jord_Kalk!AF28),"",IF(ALS_Jord_Kalk!AF28=0,"",ALS_Jord_Kalk!AF28)),Eurofins_jord_kalk!$AN$3,IF(ISERROR(Eurofins_jord_kalk!AF28),"",IF(Eurofins_jord_kalk!AF28=0,"",Eurofins_jord_kalk!AF28)))</f>
        <v>#N/A</v>
      </c>
      <c r="AG27" s="34" t="e">
        <f ca="1">_xlfn.IFS(ALS_Jord_Kalk!$AN$2,IF(ISERROR(ALS_Jord_Kalk!AG28),"",IF(ALS_Jord_Kalk!AG28=0,"",ALS_Jord_Kalk!AG28)),Eurofins_jord_kalk!$AN$3,IF(ISERROR(Eurofins_jord_kalk!AG28),"",IF(Eurofins_jord_kalk!AG28=0,"",Eurofins_jord_kalk!AG28)))</f>
        <v>#N/A</v>
      </c>
      <c r="AH27" s="43"/>
    </row>
    <row r="28" spans="1:34" x14ac:dyDescent="0.25">
      <c r="A28" s="42"/>
      <c r="B28" s="32" t="e">
        <f ca="1">_xlfn.IFS(ALS_Jord_Kalk!$AN$2,IF(ISERROR(ALS_Jord_Kalk!B29),"",IF(ALS_Jord_Kalk!B29=0,"",ALS_Jord_Kalk!B29)),Eurofins_jord_kalk!$AN$3,IF(ISERROR(Eurofins_jord_kalk!B29),"",IF(Eurofins_jord_kalk!B29=0,"",Eurofins_jord_kalk!B29)))</f>
        <v>#N/A</v>
      </c>
      <c r="C28" s="32" t="e">
        <f ca="1">_xlfn.IFS(ALS_Jord_Kalk!$AN$2,IF(ISERROR(ALS_Jord_Kalk!C29),"",IF(ALS_Jord_Kalk!C29=0,"",ALS_Jord_Kalk!C29)),Eurofins_jord_kalk!$AN$3,IF(ISERROR(Eurofins_jord_kalk!C29),"",IF(Eurofins_jord_kalk!C29=0,"",Eurofins_jord_kalk!C29)))</f>
        <v>#N/A</v>
      </c>
      <c r="D28" s="59" t="e">
        <f ca="1">_xlfn.IFS(ALS_Jord_Kalk!$AN$2,IF(ISERROR(ALS_Jord_Kalk!D29),"",IF(ALS_Jord_Kalk!D29=0,"",ALS_Jord_Kalk!D29)),Eurofins_jord_kalk!$AN$3,IF(ISERROR(Eurofins_jord_kalk!D29),"",IF(Eurofins_jord_kalk!D29=0,"",Eurofins_jord_kalk!D29)))</f>
        <v>#N/A</v>
      </c>
      <c r="E28" s="59" t="e">
        <f ca="1">_xlfn.IFS(ALS_Jord_Kalk!$AN$2,IF(ISERROR(ALS_Jord_Kalk!E29),"",IF(ALS_Jord_Kalk!E29=0,"",ALS_Jord_Kalk!E29)),Eurofins_jord_kalk!$AN$3,IF(ISERROR(Eurofins_jord_kalk!G29),"",IF(Eurofins_jord_kalk!G29=0,"",Eurofins_jord_kalk!G29)))</f>
        <v>#N/A</v>
      </c>
      <c r="F28" s="59" t="e">
        <f ca="1">_xlfn.IFS(ALS_Jord_Kalk!$AN$2,IF(ISERROR(ALS_Jord_Kalk!F29),"",IF(ALS_Jord_Kalk!F29=0,"",ALS_Jord_Kalk!F29)),Eurofins_jord_kalk!$AN$3,IF(ISERROR(Eurofins_jord_kalk!H29),"",IF(Eurofins_jord_kalk!H29=0,"",Eurofins_jord_kalk!H29)))</f>
        <v>#N/A</v>
      </c>
      <c r="G28" s="34" t="e">
        <f ca="1">_xlfn.IFS(ALS_Jord_Kalk!$AN$2,IF(ISERROR(ALS_Jord_Kalk!G29),"",IF(ALS_Jord_Kalk!G29=0,"",ALS_Jord_Kalk!G29)),Eurofins_jord_kalk!$AN$3,IF(ISERROR(Eurofins_jord_kalk!G29),"",IF(Eurofins_jord_kalk!G29=0,"",Eurofins_jord_kalk!G29)))</f>
        <v>#N/A</v>
      </c>
      <c r="H28" s="34" t="e">
        <f ca="1">_xlfn.IFS(ALS_Jord_Kalk!$AN$2,IF(ISERROR(ALS_Jord_Kalk!H29),"",IF(ALS_Jord_Kalk!H29=0,"",ALS_Jord_Kalk!H29)),Eurofins_jord_kalk!$AN$3,IF(ISERROR(Eurofins_jord_kalk!H29),"",IF(Eurofins_jord_kalk!H29=0,"",Eurofins_jord_kalk!H29)))</f>
        <v>#N/A</v>
      </c>
      <c r="I28" s="34" t="e">
        <f ca="1">_xlfn.IFS(ALS_Jord_Kalk!$AN$2,IF(ISERROR(ALS_Jord_Kalk!I29),"",IF(ALS_Jord_Kalk!I29=0,"",ALS_Jord_Kalk!I29)),Eurofins_jord_kalk!$AN$3,IF(ISERROR(Eurofins_jord_kalk!I29),"",IF(Eurofins_jord_kalk!I29=0,"",Eurofins_jord_kalk!I29)))</f>
        <v>#N/A</v>
      </c>
      <c r="J28" s="34" t="e">
        <f ca="1">_xlfn.IFS(ALS_Jord_Kalk!$AN$2,IF(ISERROR(ALS_Jord_Kalk!J29),"",IF(ALS_Jord_Kalk!J29=0,"",ALS_Jord_Kalk!J29)),Eurofins_jord_kalk!$AN$3,IF(ISERROR(Eurofins_jord_kalk!J29),"",IF(Eurofins_jord_kalk!J29=0,"",Eurofins_jord_kalk!J29)))</f>
        <v>#N/A</v>
      </c>
      <c r="K28" s="34" t="e">
        <f ca="1">_xlfn.IFS(ALS_Jord_Kalk!$AN$2,IF(ISERROR(ALS_Jord_Kalk!K29),"",IF(ALS_Jord_Kalk!K29=0,"",ALS_Jord_Kalk!K29)),Eurofins_jord_kalk!$AN$3,IF(ISERROR(Eurofins_jord_kalk!K29),"",IF(Eurofins_jord_kalk!K29=0,"",Eurofins_jord_kalk!K29)))</f>
        <v>#N/A</v>
      </c>
      <c r="L28" s="34" t="e">
        <f ca="1">_xlfn.IFS(ALS_Jord_Kalk!$AN$2,IF(ISERROR(ALS_Jord_Kalk!L29),"",IF(ALS_Jord_Kalk!L29=0,"",ALS_Jord_Kalk!L29)),Eurofins_jord_kalk!$AN$3,IF(ISERROR(Eurofins_jord_kalk!L29),"",IF(Eurofins_jord_kalk!L29=0,"",Eurofins_jord_kalk!L29)))</f>
        <v>#N/A</v>
      </c>
      <c r="M28" s="34" t="e">
        <f ca="1">_xlfn.IFS(ALS_Jord_Kalk!$AN$2,IF(ISERROR(ALS_Jord_Kalk!M29),"",IF(ALS_Jord_Kalk!M29=0,"",ALS_Jord_Kalk!M29)),Eurofins_jord_kalk!$AN$3,IF(ISERROR(Eurofins_jord_kalk!M29),"",IF(Eurofins_jord_kalk!M29=0,"",Eurofins_jord_kalk!M29)))</f>
        <v>#N/A</v>
      </c>
      <c r="N28" s="34" t="e">
        <f ca="1">_xlfn.IFS(ALS_Jord_Kalk!$AN$2,IF(ISERROR(ALS_Jord_Kalk!N29),"",IF(ALS_Jord_Kalk!N29=0,"",ALS_Jord_Kalk!N29)),Eurofins_jord_kalk!$AN$3,IF(ISERROR(Eurofins_jord_kalk!N29),"",IF(Eurofins_jord_kalk!N29=0,"",Eurofins_jord_kalk!N29)))</f>
        <v>#N/A</v>
      </c>
      <c r="O28" s="34" t="e">
        <f ca="1">_xlfn.IFS(ALS_Jord_Kalk!$AN$2,IF(ISERROR(ALS_Jord_Kalk!O29),"",IF(ALS_Jord_Kalk!O29=0,"",ALS_Jord_Kalk!O29)),Eurofins_jord_kalk!$AN$3,IF(ISERROR(Eurofins_jord_kalk!O29),"",IF(Eurofins_jord_kalk!O29=0,"",Eurofins_jord_kalk!O29)))</f>
        <v>#N/A</v>
      </c>
      <c r="P28" s="34" t="e">
        <f ca="1">_xlfn.IFS(ALS_Jord_Kalk!$AN$2,IF(ISERROR(ALS_Jord_Kalk!P29),"",IF(ALS_Jord_Kalk!P29=0,"",ALS_Jord_Kalk!P29)),Eurofins_jord_kalk!$AN$3,IF(ISERROR(Eurofins_jord_kalk!P29),"",IF(Eurofins_jord_kalk!P29=0,"",Eurofins_jord_kalk!P29)))</f>
        <v>#N/A</v>
      </c>
      <c r="Q28" s="34" t="e">
        <f ca="1">_xlfn.IFS(ALS_Jord_Kalk!$AN$2,IF(ISERROR(ALS_Jord_Kalk!Q29),"",IF(ALS_Jord_Kalk!Q29=0,"",ALS_Jord_Kalk!Q29)),Eurofins_jord_kalk!$AN$3,IF(ISERROR(Eurofins_jord_kalk!Q29),"",IF(Eurofins_jord_kalk!Q29=0,"",Eurofins_jord_kalk!Q29)))</f>
        <v>#N/A</v>
      </c>
      <c r="R28" s="34" t="e">
        <f ca="1">_xlfn.IFS(ALS_Jord_Kalk!$AN$2,IF(ISERROR(ALS_Jord_Kalk!R29),"",IF(ALS_Jord_Kalk!R29=0,"",ALS_Jord_Kalk!R29)),Eurofins_jord_kalk!$AN$3,IF(ISERROR(Eurofins_jord_kalk!R29),"",IF(Eurofins_jord_kalk!R29=0,"",Eurofins_jord_kalk!R29)))</f>
        <v>#N/A</v>
      </c>
      <c r="S28" s="34" t="e">
        <f ca="1">_xlfn.IFS(ALS_Jord_Kalk!$AN$2,IF(ISERROR(ALS_Jord_Kalk!S29),"",IF(ALS_Jord_Kalk!S29=0,"",ALS_Jord_Kalk!S29)),Eurofins_jord_kalk!$AN$3,IF(ISERROR(Eurofins_jord_kalk!S29),"",IF(Eurofins_jord_kalk!S29=0,"",Eurofins_jord_kalk!S29)))</f>
        <v>#N/A</v>
      </c>
      <c r="T28" s="34" t="e">
        <f ca="1">_xlfn.IFS(ALS_Jord_Kalk!$AN$2,IF(ISERROR(ALS_Jord_Kalk!T29),"",IF(ALS_Jord_Kalk!T29=0,"",ALS_Jord_Kalk!T29)),Eurofins_jord_kalk!$AN$3,IF(ISERROR(Eurofins_jord_kalk!T29),"",IF(Eurofins_jord_kalk!T29=0,"",Eurofins_jord_kalk!T29)))</f>
        <v>#N/A</v>
      </c>
      <c r="U28" s="34" t="e">
        <f ca="1">_xlfn.IFS(ALS_Jord_Kalk!$AN$2,IF(ISERROR(ALS_Jord_Kalk!U29),"",IF(ALS_Jord_Kalk!U29=0,"",ALS_Jord_Kalk!U29)),Eurofins_jord_kalk!$AN$3,IF(ISERROR(Eurofins_jord_kalk!U29),"",IF(Eurofins_jord_kalk!U29=0,"",Eurofins_jord_kalk!U29)))</f>
        <v>#N/A</v>
      </c>
      <c r="V28" s="34" t="e">
        <f ca="1">_xlfn.IFS(ALS_Jord_Kalk!$AN$2,IF(ISERROR(ALS_Jord_Kalk!V29),"",IF(ALS_Jord_Kalk!V29=0,"",ALS_Jord_Kalk!V29)),Eurofins_jord_kalk!$AN$3,IF(ISERROR(Eurofins_jord_kalk!V29),"",IF(Eurofins_jord_kalk!V29=0,"",Eurofins_jord_kalk!V29)))</f>
        <v>#N/A</v>
      </c>
      <c r="W28" s="34" t="e">
        <f ca="1">_xlfn.IFS(ALS_Jord_Kalk!$AN$2,IF(ISERROR(ALS_Jord_Kalk!W29),"",IF(ALS_Jord_Kalk!W29=0,"",ALS_Jord_Kalk!W29)),Eurofins_jord_kalk!$AN$3,IF(ISERROR(Eurofins_jord_kalk!W29),"",IF(Eurofins_jord_kalk!W29=0,"",Eurofins_jord_kalk!W29)))</f>
        <v>#N/A</v>
      </c>
      <c r="X28" s="34" t="e">
        <f ca="1">_xlfn.IFS(ALS_Jord_Kalk!$AN$2,IF(ISERROR(ALS_Jord_Kalk!X29),"",IF(ALS_Jord_Kalk!X29=0,"",ALS_Jord_Kalk!X29)),Eurofins_jord_kalk!$AN$3,IF(ISERROR(Eurofins_jord_kalk!X29),"",IF(Eurofins_jord_kalk!X29=0,"",Eurofins_jord_kalk!X29)))</f>
        <v>#N/A</v>
      </c>
      <c r="Y28" s="34" t="e">
        <f ca="1">_xlfn.IFS(ALS_Jord_Kalk!$AN$2,IF(ISERROR(ALS_Jord_Kalk!Y29),"",IF(ALS_Jord_Kalk!Y29=0,"",ALS_Jord_Kalk!Y29)),Eurofins_jord_kalk!$AN$3,IF(ISERROR(Eurofins_jord_kalk!Y29),"",IF(Eurofins_jord_kalk!Y29=0,"",Eurofins_jord_kalk!Y29)))</f>
        <v>#N/A</v>
      </c>
      <c r="Z28" s="34" t="e">
        <f ca="1">_xlfn.IFS(ALS_Jord_Kalk!$AN$2,IF(ISERROR(ALS_Jord_Kalk!Z29),"",IF(ALS_Jord_Kalk!Z29=0,"",ALS_Jord_Kalk!Z29)),Eurofins_jord_kalk!$AN$3,IF(ISERROR(Eurofins_jord_kalk!Z29),"",IF(Eurofins_jord_kalk!Z29=0,"",Eurofins_jord_kalk!Z29)))</f>
        <v>#N/A</v>
      </c>
      <c r="AA28" s="34" t="e">
        <f ca="1">_xlfn.IFS(ALS_Jord_Kalk!$AN$2,IF(ISERROR(ALS_Jord_Kalk!AA29),"",IF(ALS_Jord_Kalk!AA29=0,"",ALS_Jord_Kalk!AA29)),Eurofins_jord_kalk!$AN$3,IF(ISERROR(Eurofins_jord_kalk!AA29),"",IF(Eurofins_jord_kalk!AA29=0,"",Eurofins_jord_kalk!AA29)))</f>
        <v>#N/A</v>
      </c>
      <c r="AB28" s="34" t="e">
        <f ca="1">_xlfn.IFS(ALS_Jord_Kalk!$AN$2,IF(ISERROR(ALS_Jord_Kalk!AB29),"",IF(ALS_Jord_Kalk!AB29=0,"",ALS_Jord_Kalk!AB29)),Eurofins_jord_kalk!$AN$3,IF(ISERROR(Eurofins_jord_kalk!AB29),"",IF(Eurofins_jord_kalk!AB29=0,"",Eurofins_jord_kalk!AB29)))</f>
        <v>#N/A</v>
      </c>
      <c r="AC28" s="34" t="e">
        <f ca="1">_xlfn.IFS(ALS_Jord_Kalk!$AN$2,IF(ISERROR(ALS_Jord_Kalk!AC29),"",IF(ALS_Jord_Kalk!AC29=0,"",ALS_Jord_Kalk!AC29)),Eurofins_jord_kalk!$AN$3,IF(ISERROR(Eurofins_jord_kalk!AC29),"",IF(Eurofins_jord_kalk!AC29=0,"",Eurofins_jord_kalk!AC29)))</f>
        <v>#N/A</v>
      </c>
      <c r="AD28" s="34" t="e">
        <f ca="1">_xlfn.IFS(ALS_Jord_Kalk!$AN$2,IF(ISERROR(ALS_Jord_Kalk!AD29),"",IF(ALS_Jord_Kalk!AD29=0,"",ALS_Jord_Kalk!AD29)),Eurofins_jord_kalk!$AN$3,IF(ISERROR(Eurofins_jord_kalk!AD29),"",IF(Eurofins_jord_kalk!AD29=0,"",Eurofins_jord_kalk!AD29)))</f>
        <v>#N/A</v>
      </c>
      <c r="AE28" s="34" t="e">
        <f ca="1">_xlfn.IFS(ALS_Jord_Kalk!$AN$2,IF(ISERROR(ALS_Jord_Kalk!AE29),"",IF(ALS_Jord_Kalk!AE29=0,"",ALS_Jord_Kalk!AE29)),Eurofins_jord_kalk!$AN$3,IF(ISERROR(Eurofins_jord_kalk!AE29),"",IF(Eurofins_jord_kalk!AE29=0,"",Eurofins_jord_kalk!AE29)))</f>
        <v>#N/A</v>
      </c>
      <c r="AF28" s="34" t="e">
        <f ca="1">_xlfn.IFS(ALS_Jord_Kalk!$AN$2,IF(ISERROR(ALS_Jord_Kalk!AF29),"",IF(ALS_Jord_Kalk!AF29=0,"",ALS_Jord_Kalk!AF29)),Eurofins_jord_kalk!$AN$3,IF(ISERROR(Eurofins_jord_kalk!AF29),"",IF(Eurofins_jord_kalk!AF29=0,"",Eurofins_jord_kalk!AF29)))</f>
        <v>#N/A</v>
      </c>
      <c r="AG28" s="34" t="e">
        <f ca="1">_xlfn.IFS(ALS_Jord_Kalk!$AN$2,IF(ISERROR(ALS_Jord_Kalk!AG29),"",IF(ALS_Jord_Kalk!AG29=0,"",ALS_Jord_Kalk!AG29)),Eurofins_jord_kalk!$AN$3,IF(ISERROR(Eurofins_jord_kalk!AG29),"",IF(Eurofins_jord_kalk!AG29=0,"",Eurofins_jord_kalk!AG29)))</f>
        <v>#N/A</v>
      </c>
      <c r="AH28" s="43"/>
    </row>
    <row r="29" spans="1:34" x14ac:dyDescent="0.25">
      <c r="A29" s="42"/>
      <c r="B29" s="32" t="e">
        <f ca="1">_xlfn.IFS(ALS_Jord_Kalk!$AN$2,IF(ISERROR(ALS_Jord_Kalk!B30),"",IF(ALS_Jord_Kalk!B30=0,"",ALS_Jord_Kalk!B30)),Eurofins_jord_kalk!$AN$3,IF(ISERROR(Eurofins_jord_kalk!B30),"",IF(Eurofins_jord_kalk!B30=0,"",Eurofins_jord_kalk!B30)))</f>
        <v>#N/A</v>
      </c>
      <c r="C29" s="32" t="e">
        <f ca="1">_xlfn.IFS(ALS_Jord_Kalk!$AN$2,IF(ISERROR(ALS_Jord_Kalk!C30),"",IF(ALS_Jord_Kalk!C30=0,"",ALS_Jord_Kalk!C30)),Eurofins_jord_kalk!$AN$3,IF(ISERROR(Eurofins_jord_kalk!C30),"",IF(Eurofins_jord_kalk!C30=0,"",Eurofins_jord_kalk!C30)))</f>
        <v>#N/A</v>
      </c>
      <c r="D29" s="59" t="e">
        <f ca="1">_xlfn.IFS(ALS_Jord_Kalk!$AN$2,IF(ISERROR(ALS_Jord_Kalk!D30),"",IF(ALS_Jord_Kalk!D30=0,"",ALS_Jord_Kalk!D30)),Eurofins_jord_kalk!$AN$3,IF(ISERROR(Eurofins_jord_kalk!D30),"",IF(Eurofins_jord_kalk!D30=0,"",Eurofins_jord_kalk!D30)))</f>
        <v>#N/A</v>
      </c>
      <c r="E29" s="59" t="e">
        <f ca="1">_xlfn.IFS(ALS_Jord_Kalk!$AN$2,IF(ISERROR(ALS_Jord_Kalk!E30),"",IF(ALS_Jord_Kalk!E30=0,"",ALS_Jord_Kalk!E30)),Eurofins_jord_kalk!$AN$3,IF(ISERROR(Eurofins_jord_kalk!G30),"",IF(Eurofins_jord_kalk!G30=0,"",Eurofins_jord_kalk!G30)))</f>
        <v>#N/A</v>
      </c>
      <c r="F29" s="59" t="e">
        <f ca="1">_xlfn.IFS(ALS_Jord_Kalk!$AN$2,IF(ISERROR(ALS_Jord_Kalk!F30),"",IF(ALS_Jord_Kalk!F30=0,"",ALS_Jord_Kalk!F30)),Eurofins_jord_kalk!$AN$3,IF(ISERROR(Eurofins_jord_kalk!H30),"",IF(Eurofins_jord_kalk!H30=0,"",Eurofins_jord_kalk!H30)))</f>
        <v>#N/A</v>
      </c>
      <c r="G29" s="34" t="e">
        <f ca="1">_xlfn.IFS(ALS_Jord_Kalk!$AN$2,IF(ISERROR(ALS_Jord_Kalk!G30),"",IF(ALS_Jord_Kalk!G30=0,"",ALS_Jord_Kalk!G30)),Eurofins_jord_kalk!$AN$3,IF(ISERROR(Eurofins_jord_kalk!G30),"",IF(Eurofins_jord_kalk!G30=0,"",Eurofins_jord_kalk!G30)))</f>
        <v>#N/A</v>
      </c>
      <c r="H29" s="34" t="e">
        <f ca="1">_xlfn.IFS(ALS_Jord_Kalk!$AN$2,IF(ISERROR(ALS_Jord_Kalk!H30),"",IF(ALS_Jord_Kalk!H30=0,"",ALS_Jord_Kalk!H30)),Eurofins_jord_kalk!$AN$3,IF(ISERROR(Eurofins_jord_kalk!H30),"",IF(Eurofins_jord_kalk!H30=0,"",Eurofins_jord_kalk!H30)))</f>
        <v>#N/A</v>
      </c>
      <c r="I29" s="34" t="e">
        <f ca="1">_xlfn.IFS(ALS_Jord_Kalk!$AN$2,IF(ISERROR(ALS_Jord_Kalk!I30),"",IF(ALS_Jord_Kalk!I30=0,"",ALS_Jord_Kalk!I30)),Eurofins_jord_kalk!$AN$3,IF(ISERROR(Eurofins_jord_kalk!I30),"",IF(Eurofins_jord_kalk!I30=0,"",Eurofins_jord_kalk!I30)))</f>
        <v>#N/A</v>
      </c>
      <c r="J29" s="34" t="e">
        <f ca="1">_xlfn.IFS(ALS_Jord_Kalk!$AN$2,IF(ISERROR(ALS_Jord_Kalk!J30),"",IF(ALS_Jord_Kalk!J30=0,"",ALS_Jord_Kalk!J30)),Eurofins_jord_kalk!$AN$3,IF(ISERROR(Eurofins_jord_kalk!J30),"",IF(Eurofins_jord_kalk!J30=0,"",Eurofins_jord_kalk!J30)))</f>
        <v>#N/A</v>
      </c>
      <c r="K29" s="34" t="e">
        <f ca="1">_xlfn.IFS(ALS_Jord_Kalk!$AN$2,IF(ISERROR(ALS_Jord_Kalk!K30),"",IF(ALS_Jord_Kalk!K30=0,"",ALS_Jord_Kalk!K30)),Eurofins_jord_kalk!$AN$3,IF(ISERROR(Eurofins_jord_kalk!K30),"",IF(Eurofins_jord_kalk!K30=0,"",Eurofins_jord_kalk!K30)))</f>
        <v>#N/A</v>
      </c>
      <c r="L29" s="34" t="e">
        <f ca="1">_xlfn.IFS(ALS_Jord_Kalk!$AN$2,IF(ISERROR(ALS_Jord_Kalk!L30),"",IF(ALS_Jord_Kalk!L30=0,"",ALS_Jord_Kalk!L30)),Eurofins_jord_kalk!$AN$3,IF(ISERROR(Eurofins_jord_kalk!L30),"",IF(Eurofins_jord_kalk!L30=0,"",Eurofins_jord_kalk!L30)))</f>
        <v>#N/A</v>
      </c>
      <c r="M29" s="34" t="e">
        <f ca="1">_xlfn.IFS(ALS_Jord_Kalk!$AN$2,IF(ISERROR(ALS_Jord_Kalk!M30),"",IF(ALS_Jord_Kalk!M30=0,"",ALS_Jord_Kalk!M30)),Eurofins_jord_kalk!$AN$3,IF(ISERROR(Eurofins_jord_kalk!M30),"",IF(Eurofins_jord_kalk!M30=0,"",Eurofins_jord_kalk!M30)))</f>
        <v>#N/A</v>
      </c>
      <c r="N29" s="34" t="e">
        <f ca="1">_xlfn.IFS(ALS_Jord_Kalk!$AN$2,IF(ISERROR(ALS_Jord_Kalk!N30),"",IF(ALS_Jord_Kalk!N30=0,"",ALS_Jord_Kalk!N30)),Eurofins_jord_kalk!$AN$3,IF(ISERROR(Eurofins_jord_kalk!N30),"",IF(Eurofins_jord_kalk!N30=0,"",Eurofins_jord_kalk!N30)))</f>
        <v>#N/A</v>
      </c>
      <c r="O29" s="34" t="e">
        <f ca="1">_xlfn.IFS(ALS_Jord_Kalk!$AN$2,IF(ISERROR(ALS_Jord_Kalk!O30),"",IF(ALS_Jord_Kalk!O30=0,"",ALS_Jord_Kalk!O30)),Eurofins_jord_kalk!$AN$3,IF(ISERROR(Eurofins_jord_kalk!O30),"",IF(Eurofins_jord_kalk!O30=0,"",Eurofins_jord_kalk!O30)))</f>
        <v>#N/A</v>
      </c>
      <c r="P29" s="34" t="e">
        <f ca="1">_xlfn.IFS(ALS_Jord_Kalk!$AN$2,IF(ISERROR(ALS_Jord_Kalk!P30),"",IF(ALS_Jord_Kalk!P30=0,"",ALS_Jord_Kalk!P30)),Eurofins_jord_kalk!$AN$3,IF(ISERROR(Eurofins_jord_kalk!P30),"",IF(Eurofins_jord_kalk!P30=0,"",Eurofins_jord_kalk!P30)))</f>
        <v>#N/A</v>
      </c>
      <c r="Q29" s="34" t="e">
        <f ca="1">_xlfn.IFS(ALS_Jord_Kalk!$AN$2,IF(ISERROR(ALS_Jord_Kalk!Q30),"",IF(ALS_Jord_Kalk!Q30=0,"",ALS_Jord_Kalk!Q30)),Eurofins_jord_kalk!$AN$3,IF(ISERROR(Eurofins_jord_kalk!Q30),"",IF(Eurofins_jord_kalk!Q30=0,"",Eurofins_jord_kalk!Q30)))</f>
        <v>#N/A</v>
      </c>
      <c r="R29" s="34" t="e">
        <f ca="1">_xlfn.IFS(ALS_Jord_Kalk!$AN$2,IF(ISERROR(ALS_Jord_Kalk!R30),"",IF(ALS_Jord_Kalk!R30=0,"",ALS_Jord_Kalk!R30)),Eurofins_jord_kalk!$AN$3,IF(ISERROR(Eurofins_jord_kalk!R30),"",IF(Eurofins_jord_kalk!R30=0,"",Eurofins_jord_kalk!R30)))</f>
        <v>#N/A</v>
      </c>
      <c r="S29" s="34" t="e">
        <f ca="1">_xlfn.IFS(ALS_Jord_Kalk!$AN$2,IF(ISERROR(ALS_Jord_Kalk!S30),"",IF(ALS_Jord_Kalk!S30=0,"",ALS_Jord_Kalk!S30)),Eurofins_jord_kalk!$AN$3,IF(ISERROR(Eurofins_jord_kalk!S30),"",IF(Eurofins_jord_kalk!S30=0,"",Eurofins_jord_kalk!S30)))</f>
        <v>#N/A</v>
      </c>
      <c r="T29" s="34" t="e">
        <f ca="1">_xlfn.IFS(ALS_Jord_Kalk!$AN$2,IF(ISERROR(ALS_Jord_Kalk!T30),"",IF(ALS_Jord_Kalk!T30=0,"",ALS_Jord_Kalk!T30)),Eurofins_jord_kalk!$AN$3,IF(ISERROR(Eurofins_jord_kalk!T30),"",IF(Eurofins_jord_kalk!T30=0,"",Eurofins_jord_kalk!T30)))</f>
        <v>#N/A</v>
      </c>
      <c r="U29" s="34" t="e">
        <f ca="1">_xlfn.IFS(ALS_Jord_Kalk!$AN$2,IF(ISERROR(ALS_Jord_Kalk!U30),"",IF(ALS_Jord_Kalk!U30=0,"",ALS_Jord_Kalk!U30)),Eurofins_jord_kalk!$AN$3,IF(ISERROR(Eurofins_jord_kalk!U30),"",IF(Eurofins_jord_kalk!U30=0,"",Eurofins_jord_kalk!U30)))</f>
        <v>#N/A</v>
      </c>
      <c r="V29" s="34" t="e">
        <f ca="1">_xlfn.IFS(ALS_Jord_Kalk!$AN$2,IF(ISERROR(ALS_Jord_Kalk!V30),"",IF(ALS_Jord_Kalk!V30=0,"",ALS_Jord_Kalk!V30)),Eurofins_jord_kalk!$AN$3,IF(ISERROR(Eurofins_jord_kalk!V30),"",IF(Eurofins_jord_kalk!V30=0,"",Eurofins_jord_kalk!V30)))</f>
        <v>#N/A</v>
      </c>
      <c r="W29" s="34" t="e">
        <f ca="1">_xlfn.IFS(ALS_Jord_Kalk!$AN$2,IF(ISERROR(ALS_Jord_Kalk!W30),"",IF(ALS_Jord_Kalk!W30=0,"",ALS_Jord_Kalk!W30)),Eurofins_jord_kalk!$AN$3,IF(ISERROR(Eurofins_jord_kalk!W30),"",IF(Eurofins_jord_kalk!W30=0,"",Eurofins_jord_kalk!W30)))</f>
        <v>#N/A</v>
      </c>
      <c r="X29" s="34" t="e">
        <f ca="1">_xlfn.IFS(ALS_Jord_Kalk!$AN$2,IF(ISERROR(ALS_Jord_Kalk!X30),"",IF(ALS_Jord_Kalk!X30=0,"",ALS_Jord_Kalk!X30)),Eurofins_jord_kalk!$AN$3,IF(ISERROR(Eurofins_jord_kalk!X30),"",IF(Eurofins_jord_kalk!X30=0,"",Eurofins_jord_kalk!X30)))</f>
        <v>#N/A</v>
      </c>
      <c r="Y29" s="34" t="e">
        <f ca="1">_xlfn.IFS(ALS_Jord_Kalk!$AN$2,IF(ISERROR(ALS_Jord_Kalk!Y30),"",IF(ALS_Jord_Kalk!Y30=0,"",ALS_Jord_Kalk!Y30)),Eurofins_jord_kalk!$AN$3,IF(ISERROR(Eurofins_jord_kalk!Y30),"",IF(Eurofins_jord_kalk!Y30=0,"",Eurofins_jord_kalk!Y30)))</f>
        <v>#N/A</v>
      </c>
      <c r="Z29" s="34" t="e">
        <f ca="1">_xlfn.IFS(ALS_Jord_Kalk!$AN$2,IF(ISERROR(ALS_Jord_Kalk!Z30),"",IF(ALS_Jord_Kalk!Z30=0,"",ALS_Jord_Kalk!Z30)),Eurofins_jord_kalk!$AN$3,IF(ISERROR(Eurofins_jord_kalk!Z30),"",IF(Eurofins_jord_kalk!Z30=0,"",Eurofins_jord_kalk!Z30)))</f>
        <v>#N/A</v>
      </c>
      <c r="AA29" s="34" t="e">
        <f ca="1">_xlfn.IFS(ALS_Jord_Kalk!$AN$2,IF(ISERROR(ALS_Jord_Kalk!AA30),"",IF(ALS_Jord_Kalk!AA30=0,"",ALS_Jord_Kalk!AA30)),Eurofins_jord_kalk!$AN$3,IF(ISERROR(Eurofins_jord_kalk!AA30),"",IF(Eurofins_jord_kalk!AA30=0,"",Eurofins_jord_kalk!AA30)))</f>
        <v>#N/A</v>
      </c>
      <c r="AB29" s="34" t="e">
        <f ca="1">_xlfn.IFS(ALS_Jord_Kalk!$AN$2,IF(ISERROR(ALS_Jord_Kalk!AB30),"",IF(ALS_Jord_Kalk!AB30=0,"",ALS_Jord_Kalk!AB30)),Eurofins_jord_kalk!$AN$3,IF(ISERROR(Eurofins_jord_kalk!AB30),"",IF(Eurofins_jord_kalk!AB30=0,"",Eurofins_jord_kalk!AB30)))</f>
        <v>#N/A</v>
      </c>
      <c r="AC29" s="34" t="e">
        <f ca="1">_xlfn.IFS(ALS_Jord_Kalk!$AN$2,IF(ISERROR(ALS_Jord_Kalk!AC30),"",IF(ALS_Jord_Kalk!AC30=0,"",ALS_Jord_Kalk!AC30)),Eurofins_jord_kalk!$AN$3,IF(ISERROR(Eurofins_jord_kalk!AC30),"",IF(Eurofins_jord_kalk!AC30=0,"",Eurofins_jord_kalk!AC30)))</f>
        <v>#N/A</v>
      </c>
      <c r="AD29" s="34" t="e">
        <f ca="1">_xlfn.IFS(ALS_Jord_Kalk!$AN$2,IF(ISERROR(ALS_Jord_Kalk!AD30),"",IF(ALS_Jord_Kalk!AD30=0,"",ALS_Jord_Kalk!AD30)),Eurofins_jord_kalk!$AN$3,IF(ISERROR(Eurofins_jord_kalk!AD30),"",IF(Eurofins_jord_kalk!AD30=0,"",Eurofins_jord_kalk!AD30)))</f>
        <v>#N/A</v>
      </c>
      <c r="AE29" s="34" t="e">
        <f ca="1">_xlfn.IFS(ALS_Jord_Kalk!$AN$2,IF(ISERROR(ALS_Jord_Kalk!AE30),"",IF(ALS_Jord_Kalk!AE30=0,"",ALS_Jord_Kalk!AE30)),Eurofins_jord_kalk!$AN$3,IF(ISERROR(Eurofins_jord_kalk!AE30),"",IF(Eurofins_jord_kalk!AE30=0,"",Eurofins_jord_kalk!AE30)))</f>
        <v>#N/A</v>
      </c>
      <c r="AF29" s="34" t="e">
        <f ca="1">_xlfn.IFS(ALS_Jord_Kalk!$AN$2,IF(ISERROR(ALS_Jord_Kalk!AF30),"",IF(ALS_Jord_Kalk!AF30=0,"",ALS_Jord_Kalk!AF30)),Eurofins_jord_kalk!$AN$3,IF(ISERROR(Eurofins_jord_kalk!AF30),"",IF(Eurofins_jord_kalk!AF30=0,"",Eurofins_jord_kalk!AF30)))</f>
        <v>#N/A</v>
      </c>
      <c r="AG29" s="34" t="e">
        <f ca="1">_xlfn.IFS(ALS_Jord_Kalk!$AN$2,IF(ISERROR(ALS_Jord_Kalk!AG30),"",IF(ALS_Jord_Kalk!AG30=0,"",ALS_Jord_Kalk!AG30)),Eurofins_jord_kalk!$AN$3,IF(ISERROR(Eurofins_jord_kalk!AG30),"",IF(Eurofins_jord_kalk!AG30=0,"",Eurofins_jord_kalk!AG30)))</f>
        <v>#N/A</v>
      </c>
      <c r="AH29" s="43"/>
    </row>
    <row r="30" spans="1:34" x14ac:dyDescent="0.25">
      <c r="A30" s="42"/>
      <c r="B30" s="32" t="e">
        <f ca="1">_xlfn.IFS(ALS_Jord_Kalk!$AN$2,IF(ISERROR(ALS_Jord_Kalk!B31),"",IF(ALS_Jord_Kalk!B31=0,"",ALS_Jord_Kalk!B31)),Eurofins_jord_kalk!$AN$3,IF(ISERROR(Eurofins_jord_kalk!B31),"",IF(Eurofins_jord_kalk!B31=0,"",Eurofins_jord_kalk!B31)))</f>
        <v>#N/A</v>
      </c>
      <c r="C30" s="32" t="e">
        <f ca="1">_xlfn.IFS(ALS_Jord_Kalk!$AN$2,IF(ISERROR(ALS_Jord_Kalk!C31),"",IF(ALS_Jord_Kalk!C31=0,"",ALS_Jord_Kalk!C31)),Eurofins_jord_kalk!$AN$3,IF(ISERROR(Eurofins_jord_kalk!C31),"",IF(Eurofins_jord_kalk!C31=0,"",Eurofins_jord_kalk!C31)))</f>
        <v>#N/A</v>
      </c>
      <c r="D30" s="59" t="e">
        <f ca="1">_xlfn.IFS(ALS_Jord_Kalk!$AN$2,IF(ISERROR(ALS_Jord_Kalk!D31),"",IF(ALS_Jord_Kalk!D31=0,"",ALS_Jord_Kalk!D31)),Eurofins_jord_kalk!$AN$3,IF(ISERROR(Eurofins_jord_kalk!D31),"",IF(Eurofins_jord_kalk!D31=0,"",Eurofins_jord_kalk!D31)))</f>
        <v>#N/A</v>
      </c>
      <c r="E30" s="59" t="e">
        <f ca="1">_xlfn.IFS(ALS_Jord_Kalk!$AN$2,IF(ISERROR(ALS_Jord_Kalk!E31),"",IF(ALS_Jord_Kalk!E31=0,"",ALS_Jord_Kalk!E31)),Eurofins_jord_kalk!$AN$3,IF(ISERROR(Eurofins_jord_kalk!G31),"",IF(Eurofins_jord_kalk!G31=0,"",Eurofins_jord_kalk!G31)))</f>
        <v>#N/A</v>
      </c>
      <c r="F30" s="59" t="e">
        <f ca="1">_xlfn.IFS(ALS_Jord_Kalk!$AN$2,IF(ISERROR(ALS_Jord_Kalk!F31),"",IF(ALS_Jord_Kalk!F31=0,"",ALS_Jord_Kalk!F31)),Eurofins_jord_kalk!$AN$3,IF(ISERROR(Eurofins_jord_kalk!H31),"",IF(Eurofins_jord_kalk!H31=0,"",Eurofins_jord_kalk!H31)))</f>
        <v>#N/A</v>
      </c>
      <c r="G30" s="34" t="e">
        <f ca="1">_xlfn.IFS(ALS_Jord_Kalk!$AN$2,IF(ISERROR(ALS_Jord_Kalk!G31),"",IF(ALS_Jord_Kalk!G31=0,"",ALS_Jord_Kalk!G31)),Eurofins_jord_kalk!$AN$3,IF(ISERROR(Eurofins_jord_kalk!G31),"",IF(Eurofins_jord_kalk!G31=0,"",Eurofins_jord_kalk!G31)))</f>
        <v>#N/A</v>
      </c>
      <c r="H30" s="34" t="e">
        <f ca="1">_xlfn.IFS(ALS_Jord_Kalk!$AN$2,IF(ISERROR(ALS_Jord_Kalk!H31),"",IF(ALS_Jord_Kalk!H31=0,"",ALS_Jord_Kalk!H31)),Eurofins_jord_kalk!$AN$3,IF(ISERROR(Eurofins_jord_kalk!H31),"",IF(Eurofins_jord_kalk!H31=0,"",Eurofins_jord_kalk!H31)))</f>
        <v>#N/A</v>
      </c>
      <c r="I30" s="34" t="e">
        <f ca="1">_xlfn.IFS(ALS_Jord_Kalk!$AN$2,IF(ISERROR(ALS_Jord_Kalk!I31),"",IF(ALS_Jord_Kalk!I31=0,"",ALS_Jord_Kalk!I31)),Eurofins_jord_kalk!$AN$3,IF(ISERROR(Eurofins_jord_kalk!I31),"",IF(Eurofins_jord_kalk!I31=0,"",Eurofins_jord_kalk!I31)))</f>
        <v>#N/A</v>
      </c>
      <c r="J30" s="34" t="e">
        <f ca="1">_xlfn.IFS(ALS_Jord_Kalk!$AN$2,IF(ISERROR(ALS_Jord_Kalk!J31),"",IF(ALS_Jord_Kalk!J31=0,"",ALS_Jord_Kalk!J31)),Eurofins_jord_kalk!$AN$3,IF(ISERROR(Eurofins_jord_kalk!J31),"",IF(Eurofins_jord_kalk!J31=0,"",Eurofins_jord_kalk!J31)))</f>
        <v>#N/A</v>
      </c>
      <c r="K30" s="34" t="e">
        <f ca="1">_xlfn.IFS(ALS_Jord_Kalk!$AN$2,IF(ISERROR(ALS_Jord_Kalk!K31),"",IF(ALS_Jord_Kalk!K31=0,"",ALS_Jord_Kalk!K31)),Eurofins_jord_kalk!$AN$3,IF(ISERROR(Eurofins_jord_kalk!K31),"",IF(Eurofins_jord_kalk!K31=0,"",Eurofins_jord_kalk!K31)))</f>
        <v>#N/A</v>
      </c>
      <c r="L30" s="34" t="e">
        <f ca="1">_xlfn.IFS(ALS_Jord_Kalk!$AN$2,IF(ISERROR(ALS_Jord_Kalk!L31),"",IF(ALS_Jord_Kalk!L31=0,"",ALS_Jord_Kalk!L31)),Eurofins_jord_kalk!$AN$3,IF(ISERROR(Eurofins_jord_kalk!L31),"",IF(Eurofins_jord_kalk!L31=0,"",Eurofins_jord_kalk!L31)))</f>
        <v>#N/A</v>
      </c>
      <c r="M30" s="34" t="e">
        <f ca="1">_xlfn.IFS(ALS_Jord_Kalk!$AN$2,IF(ISERROR(ALS_Jord_Kalk!M31),"",IF(ALS_Jord_Kalk!M31=0,"",ALS_Jord_Kalk!M31)),Eurofins_jord_kalk!$AN$3,IF(ISERROR(Eurofins_jord_kalk!M31),"",IF(Eurofins_jord_kalk!M31=0,"",Eurofins_jord_kalk!M31)))</f>
        <v>#N/A</v>
      </c>
      <c r="N30" s="34" t="e">
        <f ca="1">_xlfn.IFS(ALS_Jord_Kalk!$AN$2,IF(ISERROR(ALS_Jord_Kalk!N31),"",IF(ALS_Jord_Kalk!N31=0,"",ALS_Jord_Kalk!N31)),Eurofins_jord_kalk!$AN$3,IF(ISERROR(Eurofins_jord_kalk!N31),"",IF(Eurofins_jord_kalk!N31=0,"",Eurofins_jord_kalk!N31)))</f>
        <v>#N/A</v>
      </c>
      <c r="O30" s="34" t="e">
        <f ca="1">_xlfn.IFS(ALS_Jord_Kalk!$AN$2,IF(ISERROR(ALS_Jord_Kalk!O31),"",IF(ALS_Jord_Kalk!O31=0,"",ALS_Jord_Kalk!O31)),Eurofins_jord_kalk!$AN$3,IF(ISERROR(Eurofins_jord_kalk!O31),"",IF(Eurofins_jord_kalk!O31=0,"",Eurofins_jord_kalk!O31)))</f>
        <v>#N/A</v>
      </c>
      <c r="P30" s="34" t="e">
        <f ca="1">_xlfn.IFS(ALS_Jord_Kalk!$AN$2,IF(ISERROR(ALS_Jord_Kalk!P31),"",IF(ALS_Jord_Kalk!P31=0,"",ALS_Jord_Kalk!P31)),Eurofins_jord_kalk!$AN$3,IF(ISERROR(Eurofins_jord_kalk!P31),"",IF(Eurofins_jord_kalk!P31=0,"",Eurofins_jord_kalk!P31)))</f>
        <v>#N/A</v>
      </c>
      <c r="Q30" s="34" t="e">
        <f ca="1">_xlfn.IFS(ALS_Jord_Kalk!$AN$2,IF(ISERROR(ALS_Jord_Kalk!Q31),"",IF(ALS_Jord_Kalk!Q31=0,"",ALS_Jord_Kalk!Q31)),Eurofins_jord_kalk!$AN$3,IF(ISERROR(Eurofins_jord_kalk!Q31),"",IF(Eurofins_jord_kalk!Q31=0,"",Eurofins_jord_kalk!Q31)))</f>
        <v>#N/A</v>
      </c>
      <c r="R30" s="34" t="e">
        <f ca="1">_xlfn.IFS(ALS_Jord_Kalk!$AN$2,IF(ISERROR(ALS_Jord_Kalk!R31),"",IF(ALS_Jord_Kalk!R31=0,"",ALS_Jord_Kalk!R31)),Eurofins_jord_kalk!$AN$3,IF(ISERROR(Eurofins_jord_kalk!R31),"",IF(Eurofins_jord_kalk!R31=0,"",Eurofins_jord_kalk!R31)))</f>
        <v>#N/A</v>
      </c>
      <c r="S30" s="34" t="e">
        <f ca="1">_xlfn.IFS(ALS_Jord_Kalk!$AN$2,IF(ISERROR(ALS_Jord_Kalk!S31),"",IF(ALS_Jord_Kalk!S31=0,"",ALS_Jord_Kalk!S31)),Eurofins_jord_kalk!$AN$3,IF(ISERROR(Eurofins_jord_kalk!S31),"",IF(Eurofins_jord_kalk!S31=0,"",Eurofins_jord_kalk!S31)))</f>
        <v>#N/A</v>
      </c>
      <c r="T30" s="34" t="e">
        <f ca="1">_xlfn.IFS(ALS_Jord_Kalk!$AN$2,IF(ISERROR(ALS_Jord_Kalk!T31),"",IF(ALS_Jord_Kalk!T31=0,"",ALS_Jord_Kalk!T31)),Eurofins_jord_kalk!$AN$3,IF(ISERROR(Eurofins_jord_kalk!T31),"",IF(Eurofins_jord_kalk!T31=0,"",Eurofins_jord_kalk!T31)))</f>
        <v>#N/A</v>
      </c>
      <c r="U30" s="34" t="e">
        <f ca="1">_xlfn.IFS(ALS_Jord_Kalk!$AN$2,IF(ISERROR(ALS_Jord_Kalk!U31),"",IF(ALS_Jord_Kalk!U31=0,"",ALS_Jord_Kalk!U31)),Eurofins_jord_kalk!$AN$3,IF(ISERROR(Eurofins_jord_kalk!U31),"",IF(Eurofins_jord_kalk!U31=0,"",Eurofins_jord_kalk!U31)))</f>
        <v>#N/A</v>
      </c>
      <c r="V30" s="34" t="e">
        <f ca="1">_xlfn.IFS(ALS_Jord_Kalk!$AN$2,IF(ISERROR(ALS_Jord_Kalk!V31),"",IF(ALS_Jord_Kalk!V31=0,"",ALS_Jord_Kalk!V31)),Eurofins_jord_kalk!$AN$3,IF(ISERROR(Eurofins_jord_kalk!V31),"",IF(Eurofins_jord_kalk!V31=0,"",Eurofins_jord_kalk!V31)))</f>
        <v>#N/A</v>
      </c>
      <c r="W30" s="34" t="e">
        <f ca="1">_xlfn.IFS(ALS_Jord_Kalk!$AN$2,IF(ISERROR(ALS_Jord_Kalk!W31),"",IF(ALS_Jord_Kalk!W31=0,"",ALS_Jord_Kalk!W31)),Eurofins_jord_kalk!$AN$3,IF(ISERROR(Eurofins_jord_kalk!W31),"",IF(Eurofins_jord_kalk!W31=0,"",Eurofins_jord_kalk!W31)))</f>
        <v>#N/A</v>
      </c>
      <c r="X30" s="34" t="e">
        <f ca="1">_xlfn.IFS(ALS_Jord_Kalk!$AN$2,IF(ISERROR(ALS_Jord_Kalk!X31),"",IF(ALS_Jord_Kalk!X31=0,"",ALS_Jord_Kalk!X31)),Eurofins_jord_kalk!$AN$3,IF(ISERROR(Eurofins_jord_kalk!X31),"",IF(Eurofins_jord_kalk!X31=0,"",Eurofins_jord_kalk!X31)))</f>
        <v>#N/A</v>
      </c>
      <c r="Y30" s="34" t="e">
        <f ca="1">_xlfn.IFS(ALS_Jord_Kalk!$AN$2,IF(ISERROR(ALS_Jord_Kalk!Y31),"",IF(ALS_Jord_Kalk!Y31=0,"",ALS_Jord_Kalk!Y31)),Eurofins_jord_kalk!$AN$3,IF(ISERROR(Eurofins_jord_kalk!Y31),"",IF(Eurofins_jord_kalk!Y31=0,"",Eurofins_jord_kalk!Y31)))</f>
        <v>#N/A</v>
      </c>
      <c r="Z30" s="34" t="e">
        <f ca="1">_xlfn.IFS(ALS_Jord_Kalk!$AN$2,IF(ISERROR(ALS_Jord_Kalk!Z31),"",IF(ALS_Jord_Kalk!Z31=0,"",ALS_Jord_Kalk!Z31)),Eurofins_jord_kalk!$AN$3,IF(ISERROR(Eurofins_jord_kalk!Z31),"",IF(Eurofins_jord_kalk!Z31=0,"",Eurofins_jord_kalk!Z31)))</f>
        <v>#N/A</v>
      </c>
      <c r="AA30" s="34" t="e">
        <f ca="1">_xlfn.IFS(ALS_Jord_Kalk!$AN$2,IF(ISERROR(ALS_Jord_Kalk!AA31),"",IF(ALS_Jord_Kalk!AA31=0,"",ALS_Jord_Kalk!AA31)),Eurofins_jord_kalk!$AN$3,IF(ISERROR(Eurofins_jord_kalk!AA31),"",IF(Eurofins_jord_kalk!AA31=0,"",Eurofins_jord_kalk!AA31)))</f>
        <v>#N/A</v>
      </c>
      <c r="AB30" s="34" t="e">
        <f ca="1">_xlfn.IFS(ALS_Jord_Kalk!$AN$2,IF(ISERROR(ALS_Jord_Kalk!AB31),"",IF(ALS_Jord_Kalk!AB31=0,"",ALS_Jord_Kalk!AB31)),Eurofins_jord_kalk!$AN$3,IF(ISERROR(Eurofins_jord_kalk!AB31),"",IF(Eurofins_jord_kalk!AB31=0,"",Eurofins_jord_kalk!AB31)))</f>
        <v>#N/A</v>
      </c>
      <c r="AC30" s="34" t="e">
        <f ca="1">_xlfn.IFS(ALS_Jord_Kalk!$AN$2,IF(ISERROR(ALS_Jord_Kalk!AC31),"",IF(ALS_Jord_Kalk!AC31=0,"",ALS_Jord_Kalk!AC31)),Eurofins_jord_kalk!$AN$3,IF(ISERROR(Eurofins_jord_kalk!AC31),"",IF(Eurofins_jord_kalk!AC31=0,"",Eurofins_jord_kalk!AC31)))</f>
        <v>#N/A</v>
      </c>
      <c r="AD30" s="34" t="e">
        <f ca="1">_xlfn.IFS(ALS_Jord_Kalk!$AN$2,IF(ISERROR(ALS_Jord_Kalk!AD31),"",IF(ALS_Jord_Kalk!AD31=0,"",ALS_Jord_Kalk!AD31)),Eurofins_jord_kalk!$AN$3,IF(ISERROR(Eurofins_jord_kalk!AD31),"",IF(Eurofins_jord_kalk!AD31=0,"",Eurofins_jord_kalk!AD31)))</f>
        <v>#N/A</v>
      </c>
      <c r="AE30" s="34" t="e">
        <f ca="1">_xlfn.IFS(ALS_Jord_Kalk!$AN$2,IF(ISERROR(ALS_Jord_Kalk!AE31),"",IF(ALS_Jord_Kalk!AE31=0,"",ALS_Jord_Kalk!AE31)),Eurofins_jord_kalk!$AN$3,IF(ISERROR(Eurofins_jord_kalk!AE31),"",IF(Eurofins_jord_kalk!AE31=0,"",Eurofins_jord_kalk!AE31)))</f>
        <v>#N/A</v>
      </c>
      <c r="AF30" s="34" t="e">
        <f ca="1">_xlfn.IFS(ALS_Jord_Kalk!$AN$2,IF(ISERROR(ALS_Jord_Kalk!AF31),"",IF(ALS_Jord_Kalk!AF31=0,"",ALS_Jord_Kalk!AF31)),Eurofins_jord_kalk!$AN$3,IF(ISERROR(Eurofins_jord_kalk!AF31),"",IF(Eurofins_jord_kalk!AF31=0,"",Eurofins_jord_kalk!AF31)))</f>
        <v>#N/A</v>
      </c>
      <c r="AG30" s="34" t="e">
        <f ca="1">_xlfn.IFS(ALS_Jord_Kalk!$AN$2,IF(ISERROR(ALS_Jord_Kalk!AG31),"",IF(ALS_Jord_Kalk!AG31=0,"",ALS_Jord_Kalk!AG31)),Eurofins_jord_kalk!$AN$3,IF(ISERROR(Eurofins_jord_kalk!AG31),"",IF(Eurofins_jord_kalk!AG31=0,"",Eurofins_jord_kalk!AG31)))</f>
        <v>#N/A</v>
      </c>
      <c r="AH30" s="43"/>
    </row>
    <row r="31" spans="1:34" x14ac:dyDescent="0.25">
      <c r="A31" s="42"/>
      <c r="B31" s="32" t="e">
        <f ca="1">_xlfn.IFS(ALS_Jord_Kalk!$AN$2,IF(ISERROR(ALS_Jord_Kalk!B32),"",IF(ALS_Jord_Kalk!B32=0,"",ALS_Jord_Kalk!B32)),Eurofins_jord_kalk!$AN$3,IF(ISERROR(Eurofins_jord_kalk!B32),"",IF(Eurofins_jord_kalk!B32=0,"",Eurofins_jord_kalk!B32)))</f>
        <v>#N/A</v>
      </c>
      <c r="C31" s="32" t="e">
        <f ca="1">_xlfn.IFS(ALS_Jord_Kalk!$AN$2,IF(ISERROR(ALS_Jord_Kalk!C32),"",IF(ALS_Jord_Kalk!C32=0,"",ALS_Jord_Kalk!C32)),Eurofins_jord_kalk!$AN$3,IF(ISERROR(Eurofins_jord_kalk!C32),"",IF(Eurofins_jord_kalk!C32=0,"",Eurofins_jord_kalk!C32)))</f>
        <v>#N/A</v>
      </c>
      <c r="D31" s="59" t="e">
        <f ca="1">_xlfn.IFS(ALS_Jord_Kalk!$AN$2,IF(ISERROR(ALS_Jord_Kalk!D32),"",IF(ALS_Jord_Kalk!D32=0,"",ALS_Jord_Kalk!D32)),Eurofins_jord_kalk!$AN$3,IF(ISERROR(Eurofins_jord_kalk!D32),"",IF(Eurofins_jord_kalk!D32=0,"",Eurofins_jord_kalk!D32)))</f>
        <v>#N/A</v>
      </c>
      <c r="E31" s="59" t="e">
        <f ca="1">_xlfn.IFS(ALS_Jord_Kalk!$AN$2,IF(ISERROR(ALS_Jord_Kalk!E32),"",IF(ALS_Jord_Kalk!E32=0,"",ALS_Jord_Kalk!E32)),Eurofins_jord_kalk!$AN$3,IF(ISERROR(Eurofins_jord_kalk!G32),"",IF(Eurofins_jord_kalk!G32=0,"",Eurofins_jord_kalk!G32)))</f>
        <v>#N/A</v>
      </c>
      <c r="F31" s="59" t="e">
        <f ca="1">_xlfn.IFS(ALS_Jord_Kalk!$AN$2,IF(ISERROR(ALS_Jord_Kalk!F32),"",IF(ALS_Jord_Kalk!F32=0,"",ALS_Jord_Kalk!F32)),Eurofins_jord_kalk!$AN$3,IF(ISERROR(Eurofins_jord_kalk!H32),"",IF(Eurofins_jord_kalk!H32=0,"",Eurofins_jord_kalk!H32)))</f>
        <v>#N/A</v>
      </c>
      <c r="G31" s="34" t="e">
        <f ca="1">_xlfn.IFS(ALS_Jord_Kalk!$AN$2,IF(ISERROR(ALS_Jord_Kalk!G32),"",IF(ALS_Jord_Kalk!G32=0,"",ALS_Jord_Kalk!G32)),Eurofins_jord_kalk!$AN$3,IF(ISERROR(Eurofins_jord_kalk!G32),"",IF(Eurofins_jord_kalk!G32=0,"",Eurofins_jord_kalk!G32)))</f>
        <v>#N/A</v>
      </c>
      <c r="H31" s="34" t="e">
        <f ca="1">_xlfn.IFS(ALS_Jord_Kalk!$AN$2,IF(ISERROR(ALS_Jord_Kalk!H32),"",IF(ALS_Jord_Kalk!H32=0,"",ALS_Jord_Kalk!H32)),Eurofins_jord_kalk!$AN$3,IF(ISERROR(Eurofins_jord_kalk!H32),"",IF(Eurofins_jord_kalk!H32=0,"",Eurofins_jord_kalk!H32)))</f>
        <v>#N/A</v>
      </c>
      <c r="I31" s="34" t="e">
        <f ca="1">_xlfn.IFS(ALS_Jord_Kalk!$AN$2,IF(ISERROR(ALS_Jord_Kalk!I32),"",IF(ALS_Jord_Kalk!I32=0,"",ALS_Jord_Kalk!I32)),Eurofins_jord_kalk!$AN$3,IF(ISERROR(Eurofins_jord_kalk!I32),"",IF(Eurofins_jord_kalk!I32=0,"",Eurofins_jord_kalk!I32)))</f>
        <v>#N/A</v>
      </c>
      <c r="J31" s="34" t="e">
        <f ca="1">_xlfn.IFS(ALS_Jord_Kalk!$AN$2,IF(ISERROR(ALS_Jord_Kalk!J32),"",IF(ALS_Jord_Kalk!J32=0,"",ALS_Jord_Kalk!J32)),Eurofins_jord_kalk!$AN$3,IF(ISERROR(Eurofins_jord_kalk!J32),"",IF(Eurofins_jord_kalk!J32=0,"",Eurofins_jord_kalk!J32)))</f>
        <v>#N/A</v>
      </c>
      <c r="K31" s="34" t="e">
        <f ca="1">_xlfn.IFS(ALS_Jord_Kalk!$AN$2,IF(ISERROR(ALS_Jord_Kalk!K32),"",IF(ALS_Jord_Kalk!K32=0,"",ALS_Jord_Kalk!K32)),Eurofins_jord_kalk!$AN$3,IF(ISERROR(Eurofins_jord_kalk!K32),"",IF(Eurofins_jord_kalk!K32=0,"",Eurofins_jord_kalk!K32)))</f>
        <v>#N/A</v>
      </c>
      <c r="L31" s="34" t="e">
        <f ca="1">_xlfn.IFS(ALS_Jord_Kalk!$AN$2,IF(ISERROR(ALS_Jord_Kalk!L32),"",IF(ALS_Jord_Kalk!L32=0,"",ALS_Jord_Kalk!L32)),Eurofins_jord_kalk!$AN$3,IF(ISERROR(Eurofins_jord_kalk!L32),"",IF(Eurofins_jord_kalk!L32=0,"",Eurofins_jord_kalk!L32)))</f>
        <v>#N/A</v>
      </c>
      <c r="M31" s="34" t="e">
        <f ca="1">_xlfn.IFS(ALS_Jord_Kalk!$AN$2,IF(ISERROR(ALS_Jord_Kalk!M32),"",IF(ALS_Jord_Kalk!M32=0,"",ALS_Jord_Kalk!M32)),Eurofins_jord_kalk!$AN$3,IF(ISERROR(Eurofins_jord_kalk!M32),"",IF(Eurofins_jord_kalk!M32=0,"",Eurofins_jord_kalk!M32)))</f>
        <v>#N/A</v>
      </c>
      <c r="N31" s="34" t="e">
        <f ca="1">_xlfn.IFS(ALS_Jord_Kalk!$AN$2,IF(ISERROR(ALS_Jord_Kalk!N32),"",IF(ALS_Jord_Kalk!N32=0,"",ALS_Jord_Kalk!N32)),Eurofins_jord_kalk!$AN$3,IF(ISERROR(Eurofins_jord_kalk!N32),"",IF(Eurofins_jord_kalk!N32=0,"",Eurofins_jord_kalk!N32)))</f>
        <v>#N/A</v>
      </c>
      <c r="O31" s="34" t="e">
        <f ca="1">_xlfn.IFS(ALS_Jord_Kalk!$AN$2,IF(ISERROR(ALS_Jord_Kalk!O32),"",IF(ALS_Jord_Kalk!O32=0,"",ALS_Jord_Kalk!O32)),Eurofins_jord_kalk!$AN$3,IF(ISERROR(Eurofins_jord_kalk!O32),"",IF(Eurofins_jord_kalk!O32=0,"",Eurofins_jord_kalk!O32)))</f>
        <v>#N/A</v>
      </c>
      <c r="P31" s="34" t="e">
        <f ca="1">_xlfn.IFS(ALS_Jord_Kalk!$AN$2,IF(ISERROR(ALS_Jord_Kalk!P32),"",IF(ALS_Jord_Kalk!P32=0,"",ALS_Jord_Kalk!P32)),Eurofins_jord_kalk!$AN$3,IF(ISERROR(Eurofins_jord_kalk!P32),"",IF(Eurofins_jord_kalk!P32=0,"",Eurofins_jord_kalk!P32)))</f>
        <v>#N/A</v>
      </c>
      <c r="Q31" s="34" t="e">
        <f ca="1">_xlfn.IFS(ALS_Jord_Kalk!$AN$2,IF(ISERROR(ALS_Jord_Kalk!Q32),"",IF(ALS_Jord_Kalk!Q32=0,"",ALS_Jord_Kalk!Q32)),Eurofins_jord_kalk!$AN$3,IF(ISERROR(Eurofins_jord_kalk!Q32),"",IF(Eurofins_jord_kalk!Q32=0,"",Eurofins_jord_kalk!Q32)))</f>
        <v>#N/A</v>
      </c>
      <c r="R31" s="34" t="e">
        <f ca="1">_xlfn.IFS(ALS_Jord_Kalk!$AN$2,IF(ISERROR(ALS_Jord_Kalk!R32),"",IF(ALS_Jord_Kalk!R32=0,"",ALS_Jord_Kalk!R32)),Eurofins_jord_kalk!$AN$3,IF(ISERROR(Eurofins_jord_kalk!R32),"",IF(Eurofins_jord_kalk!R32=0,"",Eurofins_jord_kalk!R32)))</f>
        <v>#N/A</v>
      </c>
      <c r="S31" s="34" t="e">
        <f ca="1">_xlfn.IFS(ALS_Jord_Kalk!$AN$2,IF(ISERROR(ALS_Jord_Kalk!S32),"",IF(ALS_Jord_Kalk!S32=0,"",ALS_Jord_Kalk!S32)),Eurofins_jord_kalk!$AN$3,IF(ISERROR(Eurofins_jord_kalk!S32),"",IF(Eurofins_jord_kalk!S32=0,"",Eurofins_jord_kalk!S32)))</f>
        <v>#N/A</v>
      </c>
      <c r="T31" s="34" t="e">
        <f ca="1">_xlfn.IFS(ALS_Jord_Kalk!$AN$2,IF(ISERROR(ALS_Jord_Kalk!T32),"",IF(ALS_Jord_Kalk!T32=0,"",ALS_Jord_Kalk!T32)),Eurofins_jord_kalk!$AN$3,IF(ISERROR(Eurofins_jord_kalk!T32),"",IF(Eurofins_jord_kalk!T32=0,"",Eurofins_jord_kalk!T32)))</f>
        <v>#N/A</v>
      </c>
      <c r="U31" s="34" t="e">
        <f ca="1">_xlfn.IFS(ALS_Jord_Kalk!$AN$2,IF(ISERROR(ALS_Jord_Kalk!U32),"",IF(ALS_Jord_Kalk!U32=0,"",ALS_Jord_Kalk!U32)),Eurofins_jord_kalk!$AN$3,IF(ISERROR(Eurofins_jord_kalk!U32),"",IF(Eurofins_jord_kalk!U32=0,"",Eurofins_jord_kalk!U32)))</f>
        <v>#N/A</v>
      </c>
      <c r="V31" s="34" t="e">
        <f ca="1">_xlfn.IFS(ALS_Jord_Kalk!$AN$2,IF(ISERROR(ALS_Jord_Kalk!V32),"",IF(ALS_Jord_Kalk!V32=0,"",ALS_Jord_Kalk!V32)),Eurofins_jord_kalk!$AN$3,IF(ISERROR(Eurofins_jord_kalk!V32),"",IF(Eurofins_jord_kalk!V32=0,"",Eurofins_jord_kalk!V32)))</f>
        <v>#N/A</v>
      </c>
      <c r="W31" s="34" t="e">
        <f ca="1">_xlfn.IFS(ALS_Jord_Kalk!$AN$2,IF(ISERROR(ALS_Jord_Kalk!W32),"",IF(ALS_Jord_Kalk!W32=0,"",ALS_Jord_Kalk!W32)),Eurofins_jord_kalk!$AN$3,IF(ISERROR(Eurofins_jord_kalk!W32),"",IF(Eurofins_jord_kalk!W32=0,"",Eurofins_jord_kalk!W32)))</f>
        <v>#N/A</v>
      </c>
      <c r="X31" s="34" t="e">
        <f ca="1">_xlfn.IFS(ALS_Jord_Kalk!$AN$2,IF(ISERROR(ALS_Jord_Kalk!X32),"",IF(ALS_Jord_Kalk!X32=0,"",ALS_Jord_Kalk!X32)),Eurofins_jord_kalk!$AN$3,IF(ISERROR(Eurofins_jord_kalk!X32),"",IF(Eurofins_jord_kalk!X32=0,"",Eurofins_jord_kalk!X32)))</f>
        <v>#N/A</v>
      </c>
      <c r="Y31" s="34" t="e">
        <f ca="1">_xlfn.IFS(ALS_Jord_Kalk!$AN$2,IF(ISERROR(ALS_Jord_Kalk!Y32),"",IF(ALS_Jord_Kalk!Y32=0,"",ALS_Jord_Kalk!Y32)),Eurofins_jord_kalk!$AN$3,IF(ISERROR(Eurofins_jord_kalk!Y32),"",IF(Eurofins_jord_kalk!Y32=0,"",Eurofins_jord_kalk!Y32)))</f>
        <v>#N/A</v>
      </c>
      <c r="Z31" s="34" t="e">
        <f ca="1">_xlfn.IFS(ALS_Jord_Kalk!$AN$2,IF(ISERROR(ALS_Jord_Kalk!Z32),"",IF(ALS_Jord_Kalk!Z32=0,"",ALS_Jord_Kalk!Z32)),Eurofins_jord_kalk!$AN$3,IF(ISERROR(Eurofins_jord_kalk!Z32),"",IF(Eurofins_jord_kalk!Z32=0,"",Eurofins_jord_kalk!Z32)))</f>
        <v>#N/A</v>
      </c>
      <c r="AA31" s="34" t="e">
        <f ca="1">_xlfn.IFS(ALS_Jord_Kalk!$AN$2,IF(ISERROR(ALS_Jord_Kalk!AA32),"",IF(ALS_Jord_Kalk!AA32=0,"",ALS_Jord_Kalk!AA32)),Eurofins_jord_kalk!$AN$3,IF(ISERROR(Eurofins_jord_kalk!AA32),"",IF(Eurofins_jord_kalk!AA32=0,"",Eurofins_jord_kalk!AA32)))</f>
        <v>#N/A</v>
      </c>
      <c r="AB31" s="34" t="e">
        <f ca="1">_xlfn.IFS(ALS_Jord_Kalk!$AN$2,IF(ISERROR(ALS_Jord_Kalk!AB32),"",IF(ALS_Jord_Kalk!AB32=0,"",ALS_Jord_Kalk!AB32)),Eurofins_jord_kalk!$AN$3,IF(ISERROR(Eurofins_jord_kalk!AB32),"",IF(Eurofins_jord_kalk!AB32=0,"",Eurofins_jord_kalk!AB32)))</f>
        <v>#N/A</v>
      </c>
      <c r="AC31" s="34" t="e">
        <f ca="1">_xlfn.IFS(ALS_Jord_Kalk!$AN$2,IF(ISERROR(ALS_Jord_Kalk!AC32),"",IF(ALS_Jord_Kalk!AC32=0,"",ALS_Jord_Kalk!AC32)),Eurofins_jord_kalk!$AN$3,IF(ISERROR(Eurofins_jord_kalk!AC32),"",IF(Eurofins_jord_kalk!AC32=0,"",Eurofins_jord_kalk!AC32)))</f>
        <v>#N/A</v>
      </c>
      <c r="AD31" s="34" t="e">
        <f ca="1">_xlfn.IFS(ALS_Jord_Kalk!$AN$2,IF(ISERROR(ALS_Jord_Kalk!AD32),"",IF(ALS_Jord_Kalk!AD32=0,"",ALS_Jord_Kalk!AD32)),Eurofins_jord_kalk!$AN$3,IF(ISERROR(Eurofins_jord_kalk!AD32),"",IF(Eurofins_jord_kalk!AD32=0,"",Eurofins_jord_kalk!AD32)))</f>
        <v>#N/A</v>
      </c>
      <c r="AE31" s="34" t="e">
        <f ca="1">_xlfn.IFS(ALS_Jord_Kalk!$AN$2,IF(ISERROR(ALS_Jord_Kalk!AE32),"",IF(ALS_Jord_Kalk!AE32=0,"",ALS_Jord_Kalk!AE32)),Eurofins_jord_kalk!$AN$3,IF(ISERROR(Eurofins_jord_kalk!AE32),"",IF(Eurofins_jord_kalk!AE32=0,"",Eurofins_jord_kalk!AE32)))</f>
        <v>#N/A</v>
      </c>
      <c r="AF31" s="34" t="e">
        <f ca="1">_xlfn.IFS(ALS_Jord_Kalk!$AN$2,IF(ISERROR(ALS_Jord_Kalk!AF32),"",IF(ALS_Jord_Kalk!AF32=0,"",ALS_Jord_Kalk!AF32)),Eurofins_jord_kalk!$AN$3,IF(ISERROR(Eurofins_jord_kalk!AF32),"",IF(Eurofins_jord_kalk!AF32=0,"",Eurofins_jord_kalk!AF32)))</f>
        <v>#N/A</v>
      </c>
      <c r="AG31" s="34" t="e">
        <f ca="1">_xlfn.IFS(ALS_Jord_Kalk!$AN$2,IF(ISERROR(ALS_Jord_Kalk!AG32),"",IF(ALS_Jord_Kalk!AG32=0,"",ALS_Jord_Kalk!AG32)),Eurofins_jord_kalk!$AN$3,IF(ISERROR(Eurofins_jord_kalk!AG32),"",IF(Eurofins_jord_kalk!AG32=0,"",Eurofins_jord_kalk!AG32)))</f>
        <v>#N/A</v>
      </c>
      <c r="AH31" s="43"/>
    </row>
    <row r="32" spans="1:34" x14ac:dyDescent="0.25">
      <c r="A32" s="42"/>
      <c r="B32" s="32" t="e">
        <f ca="1">_xlfn.IFS(ALS_Jord_Kalk!$AN$2,IF(ISERROR(ALS_Jord_Kalk!B33),"",IF(ALS_Jord_Kalk!B33=0,"",ALS_Jord_Kalk!B33)),Eurofins_jord_kalk!$AN$3,IF(ISERROR(Eurofins_jord_kalk!B33),"",IF(Eurofins_jord_kalk!B33=0,"",Eurofins_jord_kalk!B33)))</f>
        <v>#N/A</v>
      </c>
      <c r="C32" s="32" t="e">
        <f ca="1">_xlfn.IFS(ALS_Jord_Kalk!$AN$2,IF(ISERROR(ALS_Jord_Kalk!C33),"",IF(ALS_Jord_Kalk!C33=0,"",ALS_Jord_Kalk!C33)),Eurofins_jord_kalk!$AN$3,IF(ISERROR(Eurofins_jord_kalk!C33),"",IF(Eurofins_jord_kalk!C33=0,"",Eurofins_jord_kalk!C33)))</f>
        <v>#N/A</v>
      </c>
      <c r="D32" s="59" t="e">
        <f ca="1">_xlfn.IFS(ALS_Jord_Kalk!$AN$2,IF(ISERROR(ALS_Jord_Kalk!D33),"",IF(ALS_Jord_Kalk!D33=0,"",ALS_Jord_Kalk!D33)),Eurofins_jord_kalk!$AN$3,IF(ISERROR(Eurofins_jord_kalk!D33),"",IF(Eurofins_jord_kalk!D33=0,"",Eurofins_jord_kalk!D33)))</f>
        <v>#N/A</v>
      </c>
      <c r="E32" s="59" t="e">
        <f ca="1">_xlfn.IFS(ALS_Jord_Kalk!$AN$2,IF(ISERROR(ALS_Jord_Kalk!E33),"",IF(ALS_Jord_Kalk!E33=0,"",ALS_Jord_Kalk!E33)),Eurofins_jord_kalk!$AN$3,IF(ISERROR(Eurofins_jord_kalk!G33),"",IF(Eurofins_jord_kalk!G33=0,"",Eurofins_jord_kalk!G33)))</f>
        <v>#N/A</v>
      </c>
      <c r="F32" s="59" t="e">
        <f ca="1">_xlfn.IFS(ALS_Jord_Kalk!$AN$2,IF(ISERROR(ALS_Jord_Kalk!F33),"",IF(ALS_Jord_Kalk!F33=0,"",ALS_Jord_Kalk!F33)),Eurofins_jord_kalk!$AN$3,IF(ISERROR(Eurofins_jord_kalk!H33),"",IF(Eurofins_jord_kalk!H33=0,"",Eurofins_jord_kalk!H33)))</f>
        <v>#N/A</v>
      </c>
      <c r="G32" s="34" t="e">
        <f ca="1">_xlfn.IFS(ALS_Jord_Kalk!$AN$2,IF(ISERROR(ALS_Jord_Kalk!G33),"",IF(ALS_Jord_Kalk!G33=0,"",ALS_Jord_Kalk!G33)),Eurofins_jord_kalk!$AN$3,IF(ISERROR(Eurofins_jord_kalk!G33),"",IF(Eurofins_jord_kalk!G33=0,"",Eurofins_jord_kalk!G33)))</f>
        <v>#N/A</v>
      </c>
      <c r="H32" s="34" t="e">
        <f ca="1">_xlfn.IFS(ALS_Jord_Kalk!$AN$2,IF(ISERROR(ALS_Jord_Kalk!H33),"",IF(ALS_Jord_Kalk!H33=0,"",ALS_Jord_Kalk!H33)),Eurofins_jord_kalk!$AN$3,IF(ISERROR(Eurofins_jord_kalk!H33),"",IF(Eurofins_jord_kalk!H33=0,"",Eurofins_jord_kalk!H33)))</f>
        <v>#N/A</v>
      </c>
      <c r="I32" s="34" t="e">
        <f ca="1">_xlfn.IFS(ALS_Jord_Kalk!$AN$2,IF(ISERROR(ALS_Jord_Kalk!I33),"",IF(ALS_Jord_Kalk!I33=0,"",ALS_Jord_Kalk!I33)),Eurofins_jord_kalk!$AN$3,IF(ISERROR(Eurofins_jord_kalk!I33),"",IF(Eurofins_jord_kalk!I33=0,"",Eurofins_jord_kalk!I33)))</f>
        <v>#N/A</v>
      </c>
      <c r="J32" s="34" t="e">
        <f ca="1">_xlfn.IFS(ALS_Jord_Kalk!$AN$2,IF(ISERROR(ALS_Jord_Kalk!J33),"",IF(ALS_Jord_Kalk!J33=0,"",ALS_Jord_Kalk!J33)),Eurofins_jord_kalk!$AN$3,IF(ISERROR(Eurofins_jord_kalk!J33),"",IF(Eurofins_jord_kalk!J33=0,"",Eurofins_jord_kalk!J33)))</f>
        <v>#N/A</v>
      </c>
      <c r="K32" s="34" t="e">
        <f ca="1">_xlfn.IFS(ALS_Jord_Kalk!$AN$2,IF(ISERROR(ALS_Jord_Kalk!K33),"",IF(ALS_Jord_Kalk!K33=0,"",ALS_Jord_Kalk!K33)),Eurofins_jord_kalk!$AN$3,IF(ISERROR(Eurofins_jord_kalk!K33),"",IF(Eurofins_jord_kalk!K33=0,"",Eurofins_jord_kalk!K33)))</f>
        <v>#N/A</v>
      </c>
      <c r="L32" s="34" t="e">
        <f ca="1">_xlfn.IFS(ALS_Jord_Kalk!$AN$2,IF(ISERROR(ALS_Jord_Kalk!L33),"",IF(ALS_Jord_Kalk!L33=0,"",ALS_Jord_Kalk!L33)),Eurofins_jord_kalk!$AN$3,IF(ISERROR(Eurofins_jord_kalk!L33),"",IF(Eurofins_jord_kalk!L33=0,"",Eurofins_jord_kalk!L33)))</f>
        <v>#N/A</v>
      </c>
      <c r="M32" s="34" t="e">
        <f ca="1">_xlfn.IFS(ALS_Jord_Kalk!$AN$2,IF(ISERROR(ALS_Jord_Kalk!M33),"",IF(ALS_Jord_Kalk!M33=0,"",ALS_Jord_Kalk!M33)),Eurofins_jord_kalk!$AN$3,IF(ISERROR(Eurofins_jord_kalk!M33),"",IF(Eurofins_jord_kalk!M33=0,"",Eurofins_jord_kalk!M33)))</f>
        <v>#N/A</v>
      </c>
      <c r="N32" s="34" t="e">
        <f ca="1">_xlfn.IFS(ALS_Jord_Kalk!$AN$2,IF(ISERROR(ALS_Jord_Kalk!N33),"",IF(ALS_Jord_Kalk!N33=0,"",ALS_Jord_Kalk!N33)),Eurofins_jord_kalk!$AN$3,IF(ISERROR(Eurofins_jord_kalk!N33),"",IF(Eurofins_jord_kalk!N33=0,"",Eurofins_jord_kalk!N33)))</f>
        <v>#N/A</v>
      </c>
      <c r="O32" s="34" t="e">
        <f ca="1">_xlfn.IFS(ALS_Jord_Kalk!$AN$2,IF(ISERROR(ALS_Jord_Kalk!O33),"",IF(ALS_Jord_Kalk!O33=0,"",ALS_Jord_Kalk!O33)),Eurofins_jord_kalk!$AN$3,IF(ISERROR(Eurofins_jord_kalk!O33),"",IF(Eurofins_jord_kalk!O33=0,"",Eurofins_jord_kalk!O33)))</f>
        <v>#N/A</v>
      </c>
      <c r="P32" s="34" t="e">
        <f ca="1">_xlfn.IFS(ALS_Jord_Kalk!$AN$2,IF(ISERROR(ALS_Jord_Kalk!P33),"",IF(ALS_Jord_Kalk!P33=0,"",ALS_Jord_Kalk!P33)),Eurofins_jord_kalk!$AN$3,IF(ISERROR(Eurofins_jord_kalk!P33),"",IF(Eurofins_jord_kalk!P33=0,"",Eurofins_jord_kalk!P33)))</f>
        <v>#N/A</v>
      </c>
      <c r="Q32" s="34" t="e">
        <f ca="1">_xlfn.IFS(ALS_Jord_Kalk!$AN$2,IF(ISERROR(ALS_Jord_Kalk!Q33),"",IF(ALS_Jord_Kalk!Q33=0,"",ALS_Jord_Kalk!Q33)),Eurofins_jord_kalk!$AN$3,IF(ISERROR(Eurofins_jord_kalk!Q33),"",IF(Eurofins_jord_kalk!Q33=0,"",Eurofins_jord_kalk!Q33)))</f>
        <v>#N/A</v>
      </c>
      <c r="R32" s="34" t="e">
        <f ca="1">_xlfn.IFS(ALS_Jord_Kalk!$AN$2,IF(ISERROR(ALS_Jord_Kalk!R33),"",IF(ALS_Jord_Kalk!R33=0,"",ALS_Jord_Kalk!R33)),Eurofins_jord_kalk!$AN$3,IF(ISERROR(Eurofins_jord_kalk!R33),"",IF(Eurofins_jord_kalk!R33=0,"",Eurofins_jord_kalk!R33)))</f>
        <v>#N/A</v>
      </c>
      <c r="S32" s="34" t="e">
        <f ca="1">_xlfn.IFS(ALS_Jord_Kalk!$AN$2,IF(ISERROR(ALS_Jord_Kalk!S33),"",IF(ALS_Jord_Kalk!S33=0,"",ALS_Jord_Kalk!S33)),Eurofins_jord_kalk!$AN$3,IF(ISERROR(Eurofins_jord_kalk!S33),"",IF(Eurofins_jord_kalk!S33=0,"",Eurofins_jord_kalk!S33)))</f>
        <v>#N/A</v>
      </c>
      <c r="T32" s="34" t="e">
        <f ca="1">_xlfn.IFS(ALS_Jord_Kalk!$AN$2,IF(ISERROR(ALS_Jord_Kalk!T33),"",IF(ALS_Jord_Kalk!T33=0,"",ALS_Jord_Kalk!T33)),Eurofins_jord_kalk!$AN$3,IF(ISERROR(Eurofins_jord_kalk!T33),"",IF(Eurofins_jord_kalk!T33=0,"",Eurofins_jord_kalk!T33)))</f>
        <v>#N/A</v>
      </c>
      <c r="U32" s="34" t="e">
        <f ca="1">_xlfn.IFS(ALS_Jord_Kalk!$AN$2,IF(ISERROR(ALS_Jord_Kalk!U33),"",IF(ALS_Jord_Kalk!U33=0,"",ALS_Jord_Kalk!U33)),Eurofins_jord_kalk!$AN$3,IF(ISERROR(Eurofins_jord_kalk!U33),"",IF(Eurofins_jord_kalk!U33=0,"",Eurofins_jord_kalk!U33)))</f>
        <v>#N/A</v>
      </c>
      <c r="V32" s="34" t="e">
        <f ca="1">_xlfn.IFS(ALS_Jord_Kalk!$AN$2,IF(ISERROR(ALS_Jord_Kalk!V33),"",IF(ALS_Jord_Kalk!V33=0,"",ALS_Jord_Kalk!V33)),Eurofins_jord_kalk!$AN$3,IF(ISERROR(Eurofins_jord_kalk!V33),"",IF(Eurofins_jord_kalk!V33=0,"",Eurofins_jord_kalk!V33)))</f>
        <v>#N/A</v>
      </c>
      <c r="W32" s="34" t="e">
        <f ca="1">_xlfn.IFS(ALS_Jord_Kalk!$AN$2,IF(ISERROR(ALS_Jord_Kalk!W33),"",IF(ALS_Jord_Kalk!W33=0,"",ALS_Jord_Kalk!W33)),Eurofins_jord_kalk!$AN$3,IF(ISERROR(Eurofins_jord_kalk!W33),"",IF(Eurofins_jord_kalk!W33=0,"",Eurofins_jord_kalk!W33)))</f>
        <v>#N/A</v>
      </c>
      <c r="X32" s="34" t="e">
        <f ca="1">_xlfn.IFS(ALS_Jord_Kalk!$AN$2,IF(ISERROR(ALS_Jord_Kalk!X33),"",IF(ALS_Jord_Kalk!X33=0,"",ALS_Jord_Kalk!X33)),Eurofins_jord_kalk!$AN$3,IF(ISERROR(Eurofins_jord_kalk!X33),"",IF(Eurofins_jord_kalk!X33=0,"",Eurofins_jord_kalk!X33)))</f>
        <v>#N/A</v>
      </c>
      <c r="Y32" s="34" t="e">
        <f ca="1">_xlfn.IFS(ALS_Jord_Kalk!$AN$2,IF(ISERROR(ALS_Jord_Kalk!Y33),"",IF(ALS_Jord_Kalk!Y33=0,"",ALS_Jord_Kalk!Y33)),Eurofins_jord_kalk!$AN$3,IF(ISERROR(Eurofins_jord_kalk!Y33),"",IF(Eurofins_jord_kalk!Y33=0,"",Eurofins_jord_kalk!Y33)))</f>
        <v>#N/A</v>
      </c>
      <c r="Z32" s="34" t="e">
        <f ca="1">_xlfn.IFS(ALS_Jord_Kalk!$AN$2,IF(ISERROR(ALS_Jord_Kalk!Z33),"",IF(ALS_Jord_Kalk!Z33=0,"",ALS_Jord_Kalk!Z33)),Eurofins_jord_kalk!$AN$3,IF(ISERROR(Eurofins_jord_kalk!Z33),"",IF(Eurofins_jord_kalk!Z33=0,"",Eurofins_jord_kalk!Z33)))</f>
        <v>#N/A</v>
      </c>
      <c r="AA32" s="34" t="e">
        <f ca="1">_xlfn.IFS(ALS_Jord_Kalk!$AN$2,IF(ISERROR(ALS_Jord_Kalk!AA33),"",IF(ALS_Jord_Kalk!AA33=0,"",ALS_Jord_Kalk!AA33)),Eurofins_jord_kalk!$AN$3,IF(ISERROR(Eurofins_jord_kalk!AA33),"",IF(Eurofins_jord_kalk!AA33=0,"",Eurofins_jord_kalk!AA33)))</f>
        <v>#N/A</v>
      </c>
      <c r="AB32" s="34" t="e">
        <f ca="1">_xlfn.IFS(ALS_Jord_Kalk!$AN$2,IF(ISERROR(ALS_Jord_Kalk!AB33),"",IF(ALS_Jord_Kalk!AB33=0,"",ALS_Jord_Kalk!AB33)),Eurofins_jord_kalk!$AN$3,IF(ISERROR(Eurofins_jord_kalk!AB33),"",IF(Eurofins_jord_kalk!AB33=0,"",Eurofins_jord_kalk!AB33)))</f>
        <v>#N/A</v>
      </c>
      <c r="AC32" s="34" t="e">
        <f ca="1">_xlfn.IFS(ALS_Jord_Kalk!$AN$2,IF(ISERROR(ALS_Jord_Kalk!AC33),"",IF(ALS_Jord_Kalk!AC33=0,"",ALS_Jord_Kalk!AC33)),Eurofins_jord_kalk!$AN$3,IF(ISERROR(Eurofins_jord_kalk!AC33),"",IF(Eurofins_jord_kalk!AC33=0,"",Eurofins_jord_kalk!AC33)))</f>
        <v>#N/A</v>
      </c>
      <c r="AD32" s="34" t="e">
        <f ca="1">_xlfn.IFS(ALS_Jord_Kalk!$AN$2,IF(ISERROR(ALS_Jord_Kalk!AD33),"",IF(ALS_Jord_Kalk!AD33=0,"",ALS_Jord_Kalk!AD33)),Eurofins_jord_kalk!$AN$3,IF(ISERROR(Eurofins_jord_kalk!AD33),"",IF(Eurofins_jord_kalk!AD33=0,"",Eurofins_jord_kalk!AD33)))</f>
        <v>#N/A</v>
      </c>
      <c r="AE32" s="34" t="e">
        <f ca="1">_xlfn.IFS(ALS_Jord_Kalk!$AN$2,IF(ISERROR(ALS_Jord_Kalk!AE33),"",IF(ALS_Jord_Kalk!AE33=0,"",ALS_Jord_Kalk!AE33)),Eurofins_jord_kalk!$AN$3,IF(ISERROR(Eurofins_jord_kalk!AE33),"",IF(Eurofins_jord_kalk!AE33=0,"",Eurofins_jord_kalk!AE33)))</f>
        <v>#N/A</v>
      </c>
      <c r="AF32" s="34" t="e">
        <f ca="1">_xlfn.IFS(ALS_Jord_Kalk!$AN$2,IF(ISERROR(ALS_Jord_Kalk!AF33),"",IF(ALS_Jord_Kalk!AF33=0,"",ALS_Jord_Kalk!AF33)),Eurofins_jord_kalk!$AN$3,IF(ISERROR(Eurofins_jord_kalk!AF33),"",IF(Eurofins_jord_kalk!AF33=0,"",Eurofins_jord_kalk!AF33)))</f>
        <v>#N/A</v>
      </c>
      <c r="AG32" s="34" t="e">
        <f ca="1">_xlfn.IFS(ALS_Jord_Kalk!$AN$2,IF(ISERROR(ALS_Jord_Kalk!AG33),"",IF(ALS_Jord_Kalk!AG33=0,"",ALS_Jord_Kalk!AG33)),Eurofins_jord_kalk!$AN$3,IF(ISERROR(Eurofins_jord_kalk!AG33),"",IF(Eurofins_jord_kalk!AG33=0,"",Eurofins_jord_kalk!AG33)))</f>
        <v>#N/A</v>
      </c>
      <c r="AH32" s="43"/>
    </row>
    <row r="33" spans="1:34" x14ac:dyDescent="0.25">
      <c r="A33" s="42"/>
      <c r="B33" s="32" t="e">
        <f ca="1">_xlfn.IFS(ALS_Jord_Kalk!$AN$2,IF(ISERROR(ALS_Jord_Kalk!B34),"",IF(ALS_Jord_Kalk!B34=0,"",ALS_Jord_Kalk!B34)),Eurofins_jord_kalk!$AN$3,IF(ISERROR(Eurofins_jord_kalk!B34),"",IF(Eurofins_jord_kalk!B34=0,"",Eurofins_jord_kalk!B34)))</f>
        <v>#N/A</v>
      </c>
      <c r="C33" s="32" t="e">
        <f ca="1">_xlfn.IFS(ALS_Jord_Kalk!$AN$2,IF(ISERROR(ALS_Jord_Kalk!C34),"",IF(ALS_Jord_Kalk!C34=0,"",ALS_Jord_Kalk!C34)),Eurofins_jord_kalk!$AN$3,IF(ISERROR(Eurofins_jord_kalk!C34),"",IF(Eurofins_jord_kalk!C34=0,"",Eurofins_jord_kalk!C34)))</f>
        <v>#N/A</v>
      </c>
      <c r="D33" s="59" t="e">
        <f ca="1">_xlfn.IFS(ALS_Jord_Kalk!$AN$2,IF(ISERROR(ALS_Jord_Kalk!D34),"",IF(ALS_Jord_Kalk!D34=0,"",ALS_Jord_Kalk!D34)),Eurofins_jord_kalk!$AN$3,IF(ISERROR(Eurofins_jord_kalk!D34),"",IF(Eurofins_jord_kalk!D34=0,"",Eurofins_jord_kalk!D34)))</f>
        <v>#N/A</v>
      </c>
      <c r="E33" s="59" t="e">
        <f ca="1">_xlfn.IFS(ALS_Jord_Kalk!$AN$2,IF(ISERROR(ALS_Jord_Kalk!E34),"",IF(ALS_Jord_Kalk!E34=0,"",ALS_Jord_Kalk!E34)),Eurofins_jord_kalk!$AN$3,IF(ISERROR(Eurofins_jord_kalk!G34),"",IF(Eurofins_jord_kalk!G34=0,"",Eurofins_jord_kalk!G34)))</f>
        <v>#N/A</v>
      </c>
      <c r="F33" s="59" t="e">
        <f ca="1">_xlfn.IFS(ALS_Jord_Kalk!$AN$2,IF(ISERROR(ALS_Jord_Kalk!F34),"",IF(ALS_Jord_Kalk!F34=0,"",ALS_Jord_Kalk!F34)),Eurofins_jord_kalk!$AN$3,IF(ISERROR(Eurofins_jord_kalk!H34),"",IF(Eurofins_jord_kalk!H34=0,"",Eurofins_jord_kalk!H34)))</f>
        <v>#N/A</v>
      </c>
      <c r="G33" s="34" t="e">
        <f ca="1">_xlfn.IFS(ALS_Jord_Kalk!$AN$2,IF(ISERROR(ALS_Jord_Kalk!G34),"",IF(ALS_Jord_Kalk!G34=0,"",ALS_Jord_Kalk!G34)),Eurofins_jord_kalk!$AN$3,IF(ISERROR(Eurofins_jord_kalk!G34),"",IF(Eurofins_jord_kalk!G34=0,"",Eurofins_jord_kalk!G34)))</f>
        <v>#N/A</v>
      </c>
      <c r="H33" s="34" t="e">
        <f ca="1">_xlfn.IFS(ALS_Jord_Kalk!$AN$2,IF(ISERROR(ALS_Jord_Kalk!H34),"",IF(ALS_Jord_Kalk!H34=0,"",ALS_Jord_Kalk!H34)),Eurofins_jord_kalk!$AN$3,IF(ISERROR(Eurofins_jord_kalk!H34),"",IF(Eurofins_jord_kalk!H34=0,"",Eurofins_jord_kalk!H34)))</f>
        <v>#N/A</v>
      </c>
      <c r="I33" s="34" t="e">
        <f ca="1">_xlfn.IFS(ALS_Jord_Kalk!$AN$2,IF(ISERROR(ALS_Jord_Kalk!I34),"",IF(ALS_Jord_Kalk!I34=0,"",ALS_Jord_Kalk!I34)),Eurofins_jord_kalk!$AN$3,IF(ISERROR(Eurofins_jord_kalk!I34),"",IF(Eurofins_jord_kalk!I34=0,"",Eurofins_jord_kalk!I34)))</f>
        <v>#N/A</v>
      </c>
      <c r="J33" s="34" t="e">
        <f ca="1">_xlfn.IFS(ALS_Jord_Kalk!$AN$2,IF(ISERROR(ALS_Jord_Kalk!J34),"",IF(ALS_Jord_Kalk!J34=0,"",ALS_Jord_Kalk!J34)),Eurofins_jord_kalk!$AN$3,IF(ISERROR(Eurofins_jord_kalk!J34),"",IF(Eurofins_jord_kalk!J34=0,"",Eurofins_jord_kalk!J34)))</f>
        <v>#N/A</v>
      </c>
      <c r="K33" s="34" t="e">
        <f ca="1">_xlfn.IFS(ALS_Jord_Kalk!$AN$2,IF(ISERROR(ALS_Jord_Kalk!K34),"",IF(ALS_Jord_Kalk!K34=0,"",ALS_Jord_Kalk!K34)),Eurofins_jord_kalk!$AN$3,IF(ISERROR(Eurofins_jord_kalk!K34),"",IF(Eurofins_jord_kalk!K34=0,"",Eurofins_jord_kalk!K34)))</f>
        <v>#N/A</v>
      </c>
      <c r="L33" s="34" t="e">
        <f ca="1">_xlfn.IFS(ALS_Jord_Kalk!$AN$2,IF(ISERROR(ALS_Jord_Kalk!L34),"",IF(ALS_Jord_Kalk!L34=0,"",ALS_Jord_Kalk!L34)),Eurofins_jord_kalk!$AN$3,IF(ISERROR(Eurofins_jord_kalk!L34),"",IF(Eurofins_jord_kalk!L34=0,"",Eurofins_jord_kalk!L34)))</f>
        <v>#N/A</v>
      </c>
      <c r="M33" s="34" t="e">
        <f ca="1">_xlfn.IFS(ALS_Jord_Kalk!$AN$2,IF(ISERROR(ALS_Jord_Kalk!M34),"",IF(ALS_Jord_Kalk!M34=0,"",ALS_Jord_Kalk!M34)),Eurofins_jord_kalk!$AN$3,IF(ISERROR(Eurofins_jord_kalk!M34),"",IF(Eurofins_jord_kalk!M34=0,"",Eurofins_jord_kalk!M34)))</f>
        <v>#N/A</v>
      </c>
      <c r="N33" s="34" t="e">
        <f ca="1">_xlfn.IFS(ALS_Jord_Kalk!$AN$2,IF(ISERROR(ALS_Jord_Kalk!N34),"",IF(ALS_Jord_Kalk!N34=0,"",ALS_Jord_Kalk!N34)),Eurofins_jord_kalk!$AN$3,IF(ISERROR(Eurofins_jord_kalk!N34),"",IF(Eurofins_jord_kalk!N34=0,"",Eurofins_jord_kalk!N34)))</f>
        <v>#N/A</v>
      </c>
      <c r="O33" s="34" t="e">
        <f ca="1">_xlfn.IFS(ALS_Jord_Kalk!$AN$2,IF(ISERROR(ALS_Jord_Kalk!O34),"",IF(ALS_Jord_Kalk!O34=0,"",ALS_Jord_Kalk!O34)),Eurofins_jord_kalk!$AN$3,IF(ISERROR(Eurofins_jord_kalk!O34),"",IF(Eurofins_jord_kalk!O34=0,"",Eurofins_jord_kalk!O34)))</f>
        <v>#N/A</v>
      </c>
      <c r="P33" s="34" t="e">
        <f ca="1">_xlfn.IFS(ALS_Jord_Kalk!$AN$2,IF(ISERROR(ALS_Jord_Kalk!P34),"",IF(ALS_Jord_Kalk!P34=0,"",ALS_Jord_Kalk!P34)),Eurofins_jord_kalk!$AN$3,IF(ISERROR(Eurofins_jord_kalk!P34),"",IF(Eurofins_jord_kalk!P34=0,"",Eurofins_jord_kalk!P34)))</f>
        <v>#N/A</v>
      </c>
      <c r="Q33" s="34" t="e">
        <f ca="1">_xlfn.IFS(ALS_Jord_Kalk!$AN$2,IF(ISERROR(ALS_Jord_Kalk!Q34),"",IF(ALS_Jord_Kalk!Q34=0,"",ALS_Jord_Kalk!Q34)),Eurofins_jord_kalk!$AN$3,IF(ISERROR(Eurofins_jord_kalk!Q34),"",IF(Eurofins_jord_kalk!Q34=0,"",Eurofins_jord_kalk!Q34)))</f>
        <v>#N/A</v>
      </c>
      <c r="R33" s="34" t="e">
        <f ca="1">_xlfn.IFS(ALS_Jord_Kalk!$AN$2,IF(ISERROR(ALS_Jord_Kalk!R34),"",IF(ALS_Jord_Kalk!R34=0,"",ALS_Jord_Kalk!R34)),Eurofins_jord_kalk!$AN$3,IF(ISERROR(Eurofins_jord_kalk!R34),"",IF(Eurofins_jord_kalk!R34=0,"",Eurofins_jord_kalk!R34)))</f>
        <v>#N/A</v>
      </c>
      <c r="S33" s="34" t="e">
        <f ca="1">_xlfn.IFS(ALS_Jord_Kalk!$AN$2,IF(ISERROR(ALS_Jord_Kalk!S34),"",IF(ALS_Jord_Kalk!S34=0,"",ALS_Jord_Kalk!S34)),Eurofins_jord_kalk!$AN$3,IF(ISERROR(Eurofins_jord_kalk!S34),"",IF(Eurofins_jord_kalk!S34=0,"",Eurofins_jord_kalk!S34)))</f>
        <v>#N/A</v>
      </c>
      <c r="T33" s="34" t="e">
        <f ca="1">_xlfn.IFS(ALS_Jord_Kalk!$AN$2,IF(ISERROR(ALS_Jord_Kalk!T34),"",IF(ALS_Jord_Kalk!T34=0,"",ALS_Jord_Kalk!T34)),Eurofins_jord_kalk!$AN$3,IF(ISERROR(Eurofins_jord_kalk!T34),"",IF(Eurofins_jord_kalk!T34=0,"",Eurofins_jord_kalk!T34)))</f>
        <v>#N/A</v>
      </c>
      <c r="U33" s="34" t="e">
        <f ca="1">_xlfn.IFS(ALS_Jord_Kalk!$AN$2,IF(ISERROR(ALS_Jord_Kalk!U34),"",IF(ALS_Jord_Kalk!U34=0,"",ALS_Jord_Kalk!U34)),Eurofins_jord_kalk!$AN$3,IF(ISERROR(Eurofins_jord_kalk!U34),"",IF(Eurofins_jord_kalk!U34=0,"",Eurofins_jord_kalk!U34)))</f>
        <v>#N/A</v>
      </c>
      <c r="V33" s="34" t="e">
        <f ca="1">_xlfn.IFS(ALS_Jord_Kalk!$AN$2,IF(ISERROR(ALS_Jord_Kalk!V34),"",IF(ALS_Jord_Kalk!V34=0,"",ALS_Jord_Kalk!V34)),Eurofins_jord_kalk!$AN$3,IF(ISERROR(Eurofins_jord_kalk!V34),"",IF(Eurofins_jord_kalk!V34=0,"",Eurofins_jord_kalk!V34)))</f>
        <v>#N/A</v>
      </c>
      <c r="W33" s="34" t="e">
        <f ca="1">_xlfn.IFS(ALS_Jord_Kalk!$AN$2,IF(ISERROR(ALS_Jord_Kalk!W34),"",IF(ALS_Jord_Kalk!W34=0,"",ALS_Jord_Kalk!W34)),Eurofins_jord_kalk!$AN$3,IF(ISERROR(Eurofins_jord_kalk!W34),"",IF(Eurofins_jord_kalk!W34=0,"",Eurofins_jord_kalk!W34)))</f>
        <v>#N/A</v>
      </c>
      <c r="X33" s="34" t="e">
        <f ca="1">_xlfn.IFS(ALS_Jord_Kalk!$AN$2,IF(ISERROR(ALS_Jord_Kalk!X34),"",IF(ALS_Jord_Kalk!X34=0,"",ALS_Jord_Kalk!X34)),Eurofins_jord_kalk!$AN$3,IF(ISERROR(Eurofins_jord_kalk!X34),"",IF(Eurofins_jord_kalk!X34=0,"",Eurofins_jord_kalk!X34)))</f>
        <v>#N/A</v>
      </c>
      <c r="Y33" s="34" t="e">
        <f ca="1">_xlfn.IFS(ALS_Jord_Kalk!$AN$2,IF(ISERROR(ALS_Jord_Kalk!Y34),"",IF(ALS_Jord_Kalk!Y34=0,"",ALS_Jord_Kalk!Y34)),Eurofins_jord_kalk!$AN$3,IF(ISERROR(Eurofins_jord_kalk!Y34),"",IF(Eurofins_jord_kalk!Y34=0,"",Eurofins_jord_kalk!Y34)))</f>
        <v>#N/A</v>
      </c>
      <c r="Z33" s="34" t="e">
        <f ca="1">_xlfn.IFS(ALS_Jord_Kalk!$AN$2,IF(ISERROR(ALS_Jord_Kalk!Z34),"",IF(ALS_Jord_Kalk!Z34=0,"",ALS_Jord_Kalk!Z34)),Eurofins_jord_kalk!$AN$3,IF(ISERROR(Eurofins_jord_kalk!Z34),"",IF(Eurofins_jord_kalk!Z34=0,"",Eurofins_jord_kalk!Z34)))</f>
        <v>#N/A</v>
      </c>
      <c r="AA33" s="34" t="e">
        <f ca="1">_xlfn.IFS(ALS_Jord_Kalk!$AN$2,IF(ISERROR(ALS_Jord_Kalk!AA34),"",IF(ALS_Jord_Kalk!AA34=0,"",ALS_Jord_Kalk!AA34)),Eurofins_jord_kalk!$AN$3,IF(ISERROR(Eurofins_jord_kalk!AA34),"",IF(Eurofins_jord_kalk!AA34=0,"",Eurofins_jord_kalk!AA34)))</f>
        <v>#N/A</v>
      </c>
      <c r="AB33" s="34" t="e">
        <f ca="1">_xlfn.IFS(ALS_Jord_Kalk!$AN$2,IF(ISERROR(ALS_Jord_Kalk!AB34),"",IF(ALS_Jord_Kalk!AB34=0,"",ALS_Jord_Kalk!AB34)),Eurofins_jord_kalk!$AN$3,IF(ISERROR(Eurofins_jord_kalk!AB34),"",IF(Eurofins_jord_kalk!AB34=0,"",Eurofins_jord_kalk!AB34)))</f>
        <v>#N/A</v>
      </c>
      <c r="AC33" s="34" t="e">
        <f ca="1">_xlfn.IFS(ALS_Jord_Kalk!$AN$2,IF(ISERROR(ALS_Jord_Kalk!AC34),"",IF(ALS_Jord_Kalk!AC34=0,"",ALS_Jord_Kalk!AC34)),Eurofins_jord_kalk!$AN$3,IF(ISERROR(Eurofins_jord_kalk!AC34),"",IF(Eurofins_jord_kalk!AC34=0,"",Eurofins_jord_kalk!AC34)))</f>
        <v>#N/A</v>
      </c>
      <c r="AD33" s="34" t="e">
        <f ca="1">_xlfn.IFS(ALS_Jord_Kalk!$AN$2,IF(ISERROR(ALS_Jord_Kalk!AD34),"",IF(ALS_Jord_Kalk!AD34=0,"",ALS_Jord_Kalk!AD34)),Eurofins_jord_kalk!$AN$3,IF(ISERROR(Eurofins_jord_kalk!AD34),"",IF(Eurofins_jord_kalk!AD34=0,"",Eurofins_jord_kalk!AD34)))</f>
        <v>#N/A</v>
      </c>
      <c r="AE33" s="34" t="e">
        <f ca="1">_xlfn.IFS(ALS_Jord_Kalk!$AN$2,IF(ISERROR(ALS_Jord_Kalk!AE34),"",IF(ALS_Jord_Kalk!AE34=0,"",ALS_Jord_Kalk!AE34)),Eurofins_jord_kalk!$AN$3,IF(ISERROR(Eurofins_jord_kalk!AE34),"",IF(Eurofins_jord_kalk!AE34=0,"",Eurofins_jord_kalk!AE34)))</f>
        <v>#N/A</v>
      </c>
      <c r="AF33" s="34" t="e">
        <f ca="1">_xlfn.IFS(ALS_Jord_Kalk!$AN$2,IF(ISERROR(ALS_Jord_Kalk!AF34),"",IF(ALS_Jord_Kalk!AF34=0,"",ALS_Jord_Kalk!AF34)),Eurofins_jord_kalk!$AN$3,IF(ISERROR(Eurofins_jord_kalk!AF34),"",IF(Eurofins_jord_kalk!AF34=0,"",Eurofins_jord_kalk!AF34)))</f>
        <v>#N/A</v>
      </c>
      <c r="AG33" s="34" t="e">
        <f ca="1">_xlfn.IFS(ALS_Jord_Kalk!$AN$2,IF(ISERROR(ALS_Jord_Kalk!AG34),"",IF(ALS_Jord_Kalk!AG34=0,"",ALS_Jord_Kalk!AG34)),Eurofins_jord_kalk!$AN$3,IF(ISERROR(Eurofins_jord_kalk!AG34),"",IF(Eurofins_jord_kalk!AG34=0,"",Eurofins_jord_kalk!AG34)))</f>
        <v>#N/A</v>
      </c>
      <c r="AH33" s="43"/>
    </row>
    <row r="34" spans="1:34" x14ac:dyDescent="0.25">
      <c r="A34" s="42"/>
      <c r="B34" s="32" t="e">
        <f ca="1">_xlfn.IFS(ALS_Jord_Kalk!$AN$2,IF(ISERROR(ALS_Jord_Kalk!B35),"",IF(ALS_Jord_Kalk!B35=0,"",ALS_Jord_Kalk!B35)),Eurofins_jord_kalk!$AN$3,IF(ISERROR(Eurofins_jord_kalk!B35),"",IF(Eurofins_jord_kalk!B35=0,"",Eurofins_jord_kalk!B35)))</f>
        <v>#N/A</v>
      </c>
      <c r="C34" s="32" t="e">
        <f ca="1">_xlfn.IFS(ALS_Jord_Kalk!$AN$2,IF(ISERROR(ALS_Jord_Kalk!C35),"",IF(ALS_Jord_Kalk!C35=0,"",ALS_Jord_Kalk!C35)),Eurofins_jord_kalk!$AN$3,IF(ISERROR(Eurofins_jord_kalk!C35),"",IF(Eurofins_jord_kalk!C35=0,"",Eurofins_jord_kalk!C35)))</f>
        <v>#N/A</v>
      </c>
      <c r="D34" s="59" t="e">
        <f ca="1">_xlfn.IFS(ALS_Jord_Kalk!$AN$2,IF(ISERROR(ALS_Jord_Kalk!D35),"",IF(ALS_Jord_Kalk!D35=0,"",ALS_Jord_Kalk!D35)),Eurofins_jord_kalk!$AN$3,IF(ISERROR(Eurofins_jord_kalk!D35),"",IF(Eurofins_jord_kalk!D35=0,"",Eurofins_jord_kalk!D35)))</f>
        <v>#N/A</v>
      </c>
      <c r="E34" s="59" t="e">
        <f ca="1">_xlfn.IFS(ALS_Jord_Kalk!$AN$2,IF(ISERROR(ALS_Jord_Kalk!E35),"",IF(ALS_Jord_Kalk!E35=0,"",ALS_Jord_Kalk!E35)),Eurofins_jord_kalk!$AN$3,IF(ISERROR(Eurofins_jord_kalk!G35),"",IF(Eurofins_jord_kalk!G35=0,"",Eurofins_jord_kalk!G35)))</f>
        <v>#N/A</v>
      </c>
      <c r="F34" s="59" t="e">
        <f ca="1">_xlfn.IFS(ALS_Jord_Kalk!$AN$2,IF(ISERROR(ALS_Jord_Kalk!F35),"",IF(ALS_Jord_Kalk!F35=0,"",ALS_Jord_Kalk!F35)),Eurofins_jord_kalk!$AN$3,IF(ISERROR(Eurofins_jord_kalk!H35),"",IF(Eurofins_jord_kalk!H35=0,"",Eurofins_jord_kalk!H35)))</f>
        <v>#N/A</v>
      </c>
      <c r="G34" s="34" t="e">
        <f ca="1">_xlfn.IFS(ALS_Jord_Kalk!$AN$2,IF(ISERROR(ALS_Jord_Kalk!G35),"",IF(ALS_Jord_Kalk!G35=0,"",ALS_Jord_Kalk!G35)),Eurofins_jord_kalk!$AN$3,IF(ISERROR(Eurofins_jord_kalk!G35),"",IF(Eurofins_jord_kalk!G35=0,"",Eurofins_jord_kalk!G35)))</f>
        <v>#N/A</v>
      </c>
      <c r="H34" s="34" t="e">
        <f ca="1">_xlfn.IFS(ALS_Jord_Kalk!$AN$2,IF(ISERROR(ALS_Jord_Kalk!H35),"",IF(ALS_Jord_Kalk!H35=0,"",ALS_Jord_Kalk!H35)),Eurofins_jord_kalk!$AN$3,IF(ISERROR(Eurofins_jord_kalk!H35),"",IF(Eurofins_jord_kalk!H35=0,"",Eurofins_jord_kalk!H35)))</f>
        <v>#N/A</v>
      </c>
      <c r="I34" s="34" t="e">
        <f ca="1">_xlfn.IFS(ALS_Jord_Kalk!$AN$2,IF(ISERROR(ALS_Jord_Kalk!I35),"",IF(ALS_Jord_Kalk!I35=0,"",ALS_Jord_Kalk!I35)),Eurofins_jord_kalk!$AN$3,IF(ISERROR(Eurofins_jord_kalk!I35),"",IF(Eurofins_jord_kalk!I35=0,"",Eurofins_jord_kalk!I35)))</f>
        <v>#N/A</v>
      </c>
      <c r="J34" s="34" t="e">
        <f ca="1">_xlfn.IFS(ALS_Jord_Kalk!$AN$2,IF(ISERROR(ALS_Jord_Kalk!J35),"",IF(ALS_Jord_Kalk!J35=0,"",ALS_Jord_Kalk!J35)),Eurofins_jord_kalk!$AN$3,IF(ISERROR(Eurofins_jord_kalk!J35),"",IF(Eurofins_jord_kalk!J35=0,"",Eurofins_jord_kalk!J35)))</f>
        <v>#N/A</v>
      </c>
      <c r="K34" s="34" t="e">
        <f ca="1">_xlfn.IFS(ALS_Jord_Kalk!$AN$2,IF(ISERROR(ALS_Jord_Kalk!K35),"",IF(ALS_Jord_Kalk!K35=0,"",ALS_Jord_Kalk!K35)),Eurofins_jord_kalk!$AN$3,IF(ISERROR(Eurofins_jord_kalk!K35),"",IF(Eurofins_jord_kalk!K35=0,"",Eurofins_jord_kalk!K35)))</f>
        <v>#N/A</v>
      </c>
      <c r="L34" s="34" t="e">
        <f ca="1">_xlfn.IFS(ALS_Jord_Kalk!$AN$2,IF(ISERROR(ALS_Jord_Kalk!L35),"",IF(ALS_Jord_Kalk!L35=0,"",ALS_Jord_Kalk!L35)),Eurofins_jord_kalk!$AN$3,IF(ISERROR(Eurofins_jord_kalk!L35),"",IF(Eurofins_jord_kalk!L35=0,"",Eurofins_jord_kalk!L35)))</f>
        <v>#N/A</v>
      </c>
      <c r="M34" s="34" t="e">
        <f ca="1">_xlfn.IFS(ALS_Jord_Kalk!$AN$2,IF(ISERROR(ALS_Jord_Kalk!M35),"",IF(ALS_Jord_Kalk!M35=0,"",ALS_Jord_Kalk!M35)),Eurofins_jord_kalk!$AN$3,IF(ISERROR(Eurofins_jord_kalk!M35),"",IF(Eurofins_jord_kalk!M35=0,"",Eurofins_jord_kalk!M35)))</f>
        <v>#N/A</v>
      </c>
      <c r="N34" s="34" t="e">
        <f ca="1">_xlfn.IFS(ALS_Jord_Kalk!$AN$2,IF(ISERROR(ALS_Jord_Kalk!N35),"",IF(ALS_Jord_Kalk!N35=0,"",ALS_Jord_Kalk!N35)),Eurofins_jord_kalk!$AN$3,IF(ISERROR(Eurofins_jord_kalk!N35),"",IF(Eurofins_jord_kalk!N35=0,"",Eurofins_jord_kalk!N35)))</f>
        <v>#N/A</v>
      </c>
      <c r="O34" s="34" t="e">
        <f ca="1">_xlfn.IFS(ALS_Jord_Kalk!$AN$2,IF(ISERROR(ALS_Jord_Kalk!O35),"",IF(ALS_Jord_Kalk!O35=0,"",ALS_Jord_Kalk!O35)),Eurofins_jord_kalk!$AN$3,IF(ISERROR(Eurofins_jord_kalk!O35),"",IF(Eurofins_jord_kalk!O35=0,"",Eurofins_jord_kalk!O35)))</f>
        <v>#N/A</v>
      </c>
      <c r="P34" s="34" t="e">
        <f ca="1">_xlfn.IFS(ALS_Jord_Kalk!$AN$2,IF(ISERROR(ALS_Jord_Kalk!P35),"",IF(ALS_Jord_Kalk!P35=0,"",ALS_Jord_Kalk!P35)),Eurofins_jord_kalk!$AN$3,IF(ISERROR(Eurofins_jord_kalk!P35),"",IF(Eurofins_jord_kalk!P35=0,"",Eurofins_jord_kalk!P35)))</f>
        <v>#N/A</v>
      </c>
      <c r="Q34" s="34" t="e">
        <f ca="1">_xlfn.IFS(ALS_Jord_Kalk!$AN$2,IF(ISERROR(ALS_Jord_Kalk!Q35),"",IF(ALS_Jord_Kalk!Q35=0,"",ALS_Jord_Kalk!Q35)),Eurofins_jord_kalk!$AN$3,IF(ISERROR(Eurofins_jord_kalk!Q35),"",IF(Eurofins_jord_kalk!Q35=0,"",Eurofins_jord_kalk!Q35)))</f>
        <v>#N/A</v>
      </c>
      <c r="R34" s="34" t="e">
        <f ca="1">_xlfn.IFS(ALS_Jord_Kalk!$AN$2,IF(ISERROR(ALS_Jord_Kalk!R35),"",IF(ALS_Jord_Kalk!R35=0,"",ALS_Jord_Kalk!R35)),Eurofins_jord_kalk!$AN$3,IF(ISERROR(Eurofins_jord_kalk!R35),"",IF(Eurofins_jord_kalk!R35=0,"",Eurofins_jord_kalk!R35)))</f>
        <v>#N/A</v>
      </c>
      <c r="S34" s="34" t="e">
        <f ca="1">_xlfn.IFS(ALS_Jord_Kalk!$AN$2,IF(ISERROR(ALS_Jord_Kalk!S35),"",IF(ALS_Jord_Kalk!S35=0,"",ALS_Jord_Kalk!S35)),Eurofins_jord_kalk!$AN$3,IF(ISERROR(Eurofins_jord_kalk!S35),"",IF(Eurofins_jord_kalk!S35=0,"",Eurofins_jord_kalk!S35)))</f>
        <v>#N/A</v>
      </c>
      <c r="T34" s="34" t="e">
        <f ca="1">_xlfn.IFS(ALS_Jord_Kalk!$AN$2,IF(ISERROR(ALS_Jord_Kalk!T35),"",IF(ALS_Jord_Kalk!T35=0,"",ALS_Jord_Kalk!T35)),Eurofins_jord_kalk!$AN$3,IF(ISERROR(Eurofins_jord_kalk!T35),"",IF(Eurofins_jord_kalk!T35=0,"",Eurofins_jord_kalk!T35)))</f>
        <v>#N/A</v>
      </c>
      <c r="U34" s="34" t="e">
        <f ca="1">_xlfn.IFS(ALS_Jord_Kalk!$AN$2,IF(ISERROR(ALS_Jord_Kalk!U35),"",IF(ALS_Jord_Kalk!U35=0,"",ALS_Jord_Kalk!U35)),Eurofins_jord_kalk!$AN$3,IF(ISERROR(Eurofins_jord_kalk!U35),"",IF(Eurofins_jord_kalk!U35=0,"",Eurofins_jord_kalk!U35)))</f>
        <v>#N/A</v>
      </c>
      <c r="V34" s="34" t="e">
        <f ca="1">_xlfn.IFS(ALS_Jord_Kalk!$AN$2,IF(ISERROR(ALS_Jord_Kalk!V35),"",IF(ALS_Jord_Kalk!V35=0,"",ALS_Jord_Kalk!V35)),Eurofins_jord_kalk!$AN$3,IF(ISERROR(Eurofins_jord_kalk!V35),"",IF(Eurofins_jord_kalk!V35=0,"",Eurofins_jord_kalk!V35)))</f>
        <v>#N/A</v>
      </c>
      <c r="W34" s="34" t="e">
        <f ca="1">_xlfn.IFS(ALS_Jord_Kalk!$AN$2,IF(ISERROR(ALS_Jord_Kalk!W35),"",IF(ALS_Jord_Kalk!W35=0,"",ALS_Jord_Kalk!W35)),Eurofins_jord_kalk!$AN$3,IF(ISERROR(Eurofins_jord_kalk!W35),"",IF(Eurofins_jord_kalk!W35=0,"",Eurofins_jord_kalk!W35)))</f>
        <v>#N/A</v>
      </c>
      <c r="X34" s="34" t="e">
        <f ca="1">_xlfn.IFS(ALS_Jord_Kalk!$AN$2,IF(ISERROR(ALS_Jord_Kalk!X35),"",IF(ALS_Jord_Kalk!X35=0,"",ALS_Jord_Kalk!X35)),Eurofins_jord_kalk!$AN$3,IF(ISERROR(Eurofins_jord_kalk!X35),"",IF(Eurofins_jord_kalk!X35=0,"",Eurofins_jord_kalk!X35)))</f>
        <v>#N/A</v>
      </c>
      <c r="Y34" s="34" t="e">
        <f ca="1">_xlfn.IFS(ALS_Jord_Kalk!$AN$2,IF(ISERROR(ALS_Jord_Kalk!Y35),"",IF(ALS_Jord_Kalk!Y35=0,"",ALS_Jord_Kalk!Y35)),Eurofins_jord_kalk!$AN$3,IF(ISERROR(Eurofins_jord_kalk!Y35),"",IF(Eurofins_jord_kalk!Y35=0,"",Eurofins_jord_kalk!Y35)))</f>
        <v>#N/A</v>
      </c>
      <c r="Z34" s="34" t="e">
        <f ca="1">_xlfn.IFS(ALS_Jord_Kalk!$AN$2,IF(ISERROR(ALS_Jord_Kalk!Z35),"",IF(ALS_Jord_Kalk!Z35=0,"",ALS_Jord_Kalk!Z35)),Eurofins_jord_kalk!$AN$3,IF(ISERROR(Eurofins_jord_kalk!Z35),"",IF(Eurofins_jord_kalk!Z35=0,"",Eurofins_jord_kalk!Z35)))</f>
        <v>#N/A</v>
      </c>
      <c r="AA34" s="34" t="e">
        <f ca="1">_xlfn.IFS(ALS_Jord_Kalk!$AN$2,IF(ISERROR(ALS_Jord_Kalk!AA35),"",IF(ALS_Jord_Kalk!AA35=0,"",ALS_Jord_Kalk!AA35)),Eurofins_jord_kalk!$AN$3,IF(ISERROR(Eurofins_jord_kalk!AA35),"",IF(Eurofins_jord_kalk!AA35=0,"",Eurofins_jord_kalk!AA35)))</f>
        <v>#N/A</v>
      </c>
      <c r="AB34" s="34" t="e">
        <f ca="1">_xlfn.IFS(ALS_Jord_Kalk!$AN$2,IF(ISERROR(ALS_Jord_Kalk!AB35),"",IF(ALS_Jord_Kalk!AB35=0,"",ALS_Jord_Kalk!AB35)),Eurofins_jord_kalk!$AN$3,IF(ISERROR(Eurofins_jord_kalk!AB35),"",IF(Eurofins_jord_kalk!AB35=0,"",Eurofins_jord_kalk!AB35)))</f>
        <v>#N/A</v>
      </c>
      <c r="AC34" s="34" t="e">
        <f ca="1">_xlfn.IFS(ALS_Jord_Kalk!$AN$2,IF(ISERROR(ALS_Jord_Kalk!AC35),"",IF(ALS_Jord_Kalk!AC35=0,"",ALS_Jord_Kalk!AC35)),Eurofins_jord_kalk!$AN$3,IF(ISERROR(Eurofins_jord_kalk!AC35),"",IF(Eurofins_jord_kalk!AC35=0,"",Eurofins_jord_kalk!AC35)))</f>
        <v>#N/A</v>
      </c>
      <c r="AD34" s="34" t="e">
        <f ca="1">_xlfn.IFS(ALS_Jord_Kalk!$AN$2,IF(ISERROR(ALS_Jord_Kalk!AD35),"",IF(ALS_Jord_Kalk!AD35=0,"",ALS_Jord_Kalk!AD35)),Eurofins_jord_kalk!$AN$3,IF(ISERROR(Eurofins_jord_kalk!AD35),"",IF(Eurofins_jord_kalk!AD35=0,"",Eurofins_jord_kalk!AD35)))</f>
        <v>#N/A</v>
      </c>
      <c r="AE34" s="34" t="e">
        <f ca="1">_xlfn.IFS(ALS_Jord_Kalk!$AN$2,IF(ISERROR(ALS_Jord_Kalk!AE35),"",IF(ALS_Jord_Kalk!AE35=0,"",ALS_Jord_Kalk!AE35)),Eurofins_jord_kalk!$AN$3,IF(ISERROR(Eurofins_jord_kalk!AE35),"",IF(Eurofins_jord_kalk!AE35=0,"",Eurofins_jord_kalk!AE35)))</f>
        <v>#N/A</v>
      </c>
      <c r="AF34" s="34" t="e">
        <f ca="1">_xlfn.IFS(ALS_Jord_Kalk!$AN$2,IF(ISERROR(ALS_Jord_Kalk!AF35),"",IF(ALS_Jord_Kalk!AF35=0,"",ALS_Jord_Kalk!AF35)),Eurofins_jord_kalk!$AN$3,IF(ISERROR(Eurofins_jord_kalk!AF35),"",IF(Eurofins_jord_kalk!AF35=0,"",Eurofins_jord_kalk!AF35)))</f>
        <v>#N/A</v>
      </c>
      <c r="AG34" s="34" t="e">
        <f ca="1">_xlfn.IFS(ALS_Jord_Kalk!$AN$2,IF(ISERROR(ALS_Jord_Kalk!AG35),"",IF(ALS_Jord_Kalk!AG35=0,"",ALS_Jord_Kalk!AG35)),Eurofins_jord_kalk!$AN$3,IF(ISERROR(Eurofins_jord_kalk!AG35),"",IF(Eurofins_jord_kalk!AG35=0,"",Eurofins_jord_kalk!AG35)))</f>
        <v>#N/A</v>
      </c>
      <c r="AH34" s="43"/>
    </row>
    <row r="35" spans="1:34" x14ac:dyDescent="0.25">
      <c r="A35" s="42"/>
      <c r="B35" s="32" t="e">
        <f ca="1">_xlfn.IFS(ALS_Jord_Kalk!$AN$2,IF(ISERROR(ALS_Jord_Kalk!B36),"",IF(ALS_Jord_Kalk!B36=0,"",ALS_Jord_Kalk!B36)),Eurofins_jord_kalk!$AN$3,IF(ISERROR(Eurofins_jord_kalk!B36),"",IF(Eurofins_jord_kalk!B36=0,"",Eurofins_jord_kalk!B36)))</f>
        <v>#N/A</v>
      </c>
      <c r="C35" s="32" t="e">
        <f ca="1">_xlfn.IFS(ALS_Jord_Kalk!$AN$2,IF(ISERROR(ALS_Jord_Kalk!C36),"",IF(ALS_Jord_Kalk!C36=0,"",ALS_Jord_Kalk!C36)),Eurofins_jord_kalk!$AN$3,IF(ISERROR(Eurofins_jord_kalk!C36),"",IF(Eurofins_jord_kalk!C36=0,"",Eurofins_jord_kalk!C36)))</f>
        <v>#N/A</v>
      </c>
      <c r="D35" s="59" t="e">
        <f ca="1">_xlfn.IFS(ALS_Jord_Kalk!$AN$2,IF(ISERROR(ALS_Jord_Kalk!D36),"",IF(ALS_Jord_Kalk!D36=0,"",ALS_Jord_Kalk!D36)),Eurofins_jord_kalk!$AN$3,IF(ISERROR(Eurofins_jord_kalk!D36),"",IF(Eurofins_jord_kalk!D36=0,"",Eurofins_jord_kalk!D36)))</f>
        <v>#N/A</v>
      </c>
      <c r="E35" s="59" t="e">
        <f ca="1">_xlfn.IFS(ALS_Jord_Kalk!$AN$2,IF(ISERROR(ALS_Jord_Kalk!E36),"",IF(ALS_Jord_Kalk!E36=0,"",ALS_Jord_Kalk!E36)),Eurofins_jord_kalk!$AN$3,IF(ISERROR(Eurofins_jord_kalk!G36),"",IF(Eurofins_jord_kalk!G36=0,"",Eurofins_jord_kalk!G36)))</f>
        <v>#N/A</v>
      </c>
      <c r="F35" s="59" t="e">
        <f ca="1">_xlfn.IFS(ALS_Jord_Kalk!$AN$2,IF(ISERROR(ALS_Jord_Kalk!F36),"",IF(ALS_Jord_Kalk!F36=0,"",ALS_Jord_Kalk!F36)),Eurofins_jord_kalk!$AN$3,IF(ISERROR(Eurofins_jord_kalk!H36),"",IF(Eurofins_jord_kalk!H36=0,"",Eurofins_jord_kalk!H36)))</f>
        <v>#N/A</v>
      </c>
      <c r="G35" s="34" t="e">
        <f ca="1">_xlfn.IFS(ALS_Jord_Kalk!$AN$2,IF(ISERROR(ALS_Jord_Kalk!G36),"",IF(ALS_Jord_Kalk!G36=0,"",ALS_Jord_Kalk!G36)),Eurofins_jord_kalk!$AN$3,IF(ISERROR(Eurofins_jord_kalk!G36),"",IF(Eurofins_jord_kalk!G36=0,"",Eurofins_jord_kalk!G36)))</f>
        <v>#N/A</v>
      </c>
      <c r="H35" s="34" t="e">
        <f ca="1">_xlfn.IFS(ALS_Jord_Kalk!$AN$2,IF(ISERROR(ALS_Jord_Kalk!H36),"",IF(ALS_Jord_Kalk!H36=0,"",ALS_Jord_Kalk!H36)),Eurofins_jord_kalk!$AN$3,IF(ISERROR(Eurofins_jord_kalk!H36),"",IF(Eurofins_jord_kalk!H36=0,"",Eurofins_jord_kalk!H36)))</f>
        <v>#N/A</v>
      </c>
      <c r="I35" s="34" t="e">
        <f ca="1">_xlfn.IFS(ALS_Jord_Kalk!$AN$2,IF(ISERROR(ALS_Jord_Kalk!I36),"",IF(ALS_Jord_Kalk!I36=0,"",ALS_Jord_Kalk!I36)),Eurofins_jord_kalk!$AN$3,IF(ISERROR(Eurofins_jord_kalk!I36),"",IF(Eurofins_jord_kalk!I36=0,"",Eurofins_jord_kalk!I36)))</f>
        <v>#N/A</v>
      </c>
      <c r="J35" s="34" t="e">
        <f ca="1">_xlfn.IFS(ALS_Jord_Kalk!$AN$2,IF(ISERROR(ALS_Jord_Kalk!J36),"",IF(ALS_Jord_Kalk!J36=0,"",ALS_Jord_Kalk!J36)),Eurofins_jord_kalk!$AN$3,IF(ISERROR(Eurofins_jord_kalk!J36),"",IF(Eurofins_jord_kalk!J36=0,"",Eurofins_jord_kalk!J36)))</f>
        <v>#N/A</v>
      </c>
      <c r="K35" s="34" t="e">
        <f ca="1">_xlfn.IFS(ALS_Jord_Kalk!$AN$2,IF(ISERROR(ALS_Jord_Kalk!K36),"",IF(ALS_Jord_Kalk!K36=0,"",ALS_Jord_Kalk!K36)),Eurofins_jord_kalk!$AN$3,IF(ISERROR(Eurofins_jord_kalk!K36),"",IF(Eurofins_jord_kalk!K36=0,"",Eurofins_jord_kalk!K36)))</f>
        <v>#N/A</v>
      </c>
      <c r="L35" s="34" t="e">
        <f ca="1">_xlfn.IFS(ALS_Jord_Kalk!$AN$2,IF(ISERROR(ALS_Jord_Kalk!L36),"",IF(ALS_Jord_Kalk!L36=0,"",ALS_Jord_Kalk!L36)),Eurofins_jord_kalk!$AN$3,IF(ISERROR(Eurofins_jord_kalk!L36),"",IF(Eurofins_jord_kalk!L36=0,"",Eurofins_jord_kalk!L36)))</f>
        <v>#N/A</v>
      </c>
      <c r="M35" s="34" t="e">
        <f ca="1">_xlfn.IFS(ALS_Jord_Kalk!$AN$2,IF(ISERROR(ALS_Jord_Kalk!M36),"",IF(ALS_Jord_Kalk!M36=0,"",ALS_Jord_Kalk!M36)),Eurofins_jord_kalk!$AN$3,IF(ISERROR(Eurofins_jord_kalk!M36),"",IF(Eurofins_jord_kalk!M36=0,"",Eurofins_jord_kalk!M36)))</f>
        <v>#N/A</v>
      </c>
      <c r="N35" s="34" t="e">
        <f ca="1">_xlfn.IFS(ALS_Jord_Kalk!$AN$2,IF(ISERROR(ALS_Jord_Kalk!N36),"",IF(ALS_Jord_Kalk!N36=0,"",ALS_Jord_Kalk!N36)),Eurofins_jord_kalk!$AN$3,IF(ISERROR(Eurofins_jord_kalk!N36),"",IF(Eurofins_jord_kalk!N36=0,"",Eurofins_jord_kalk!N36)))</f>
        <v>#N/A</v>
      </c>
      <c r="O35" s="34" t="e">
        <f ca="1">_xlfn.IFS(ALS_Jord_Kalk!$AN$2,IF(ISERROR(ALS_Jord_Kalk!O36),"",IF(ALS_Jord_Kalk!O36=0,"",ALS_Jord_Kalk!O36)),Eurofins_jord_kalk!$AN$3,IF(ISERROR(Eurofins_jord_kalk!O36),"",IF(Eurofins_jord_kalk!O36=0,"",Eurofins_jord_kalk!O36)))</f>
        <v>#N/A</v>
      </c>
      <c r="P35" s="34" t="e">
        <f ca="1">_xlfn.IFS(ALS_Jord_Kalk!$AN$2,IF(ISERROR(ALS_Jord_Kalk!P36),"",IF(ALS_Jord_Kalk!P36=0,"",ALS_Jord_Kalk!P36)),Eurofins_jord_kalk!$AN$3,IF(ISERROR(Eurofins_jord_kalk!P36),"",IF(Eurofins_jord_kalk!P36=0,"",Eurofins_jord_kalk!P36)))</f>
        <v>#N/A</v>
      </c>
      <c r="Q35" s="34" t="e">
        <f ca="1">_xlfn.IFS(ALS_Jord_Kalk!$AN$2,IF(ISERROR(ALS_Jord_Kalk!Q36),"",IF(ALS_Jord_Kalk!Q36=0,"",ALS_Jord_Kalk!Q36)),Eurofins_jord_kalk!$AN$3,IF(ISERROR(Eurofins_jord_kalk!Q36),"",IF(Eurofins_jord_kalk!Q36=0,"",Eurofins_jord_kalk!Q36)))</f>
        <v>#N/A</v>
      </c>
      <c r="R35" s="34" t="e">
        <f ca="1">_xlfn.IFS(ALS_Jord_Kalk!$AN$2,IF(ISERROR(ALS_Jord_Kalk!R36),"",IF(ALS_Jord_Kalk!R36=0,"",ALS_Jord_Kalk!R36)),Eurofins_jord_kalk!$AN$3,IF(ISERROR(Eurofins_jord_kalk!R36),"",IF(Eurofins_jord_kalk!R36=0,"",Eurofins_jord_kalk!R36)))</f>
        <v>#N/A</v>
      </c>
      <c r="S35" s="34" t="e">
        <f ca="1">_xlfn.IFS(ALS_Jord_Kalk!$AN$2,IF(ISERROR(ALS_Jord_Kalk!S36),"",IF(ALS_Jord_Kalk!S36=0,"",ALS_Jord_Kalk!S36)),Eurofins_jord_kalk!$AN$3,IF(ISERROR(Eurofins_jord_kalk!S36),"",IF(Eurofins_jord_kalk!S36=0,"",Eurofins_jord_kalk!S36)))</f>
        <v>#N/A</v>
      </c>
      <c r="T35" s="34" t="e">
        <f ca="1">_xlfn.IFS(ALS_Jord_Kalk!$AN$2,IF(ISERROR(ALS_Jord_Kalk!T36),"",IF(ALS_Jord_Kalk!T36=0,"",ALS_Jord_Kalk!T36)),Eurofins_jord_kalk!$AN$3,IF(ISERROR(Eurofins_jord_kalk!T36),"",IF(Eurofins_jord_kalk!T36=0,"",Eurofins_jord_kalk!T36)))</f>
        <v>#N/A</v>
      </c>
      <c r="U35" s="34" t="e">
        <f ca="1">_xlfn.IFS(ALS_Jord_Kalk!$AN$2,IF(ISERROR(ALS_Jord_Kalk!U36),"",IF(ALS_Jord_Kalk!U36=0,"",ALS_Jord_Kalk!U36)),Eurofins_jord_kalk!$AN$3,IF(ISERROR(Eurofins_jord_kalk!U36),"",IF(Eurofins_jord_kalk!U36=0,"",Eurofins_jord_kalk!U36)))</f>
        <v>#N/A</v>
      </c>
      <c r="V35" s="34" t="e">
        <f ca="1">_xlfn.IFS(ALS_Jord_Kalk!$AN$2,IF(ISERROR(ALS_Jord_Kalk!V36),"",IF(ALS_Jord_Kalk!V36=0,"",ALS_Jord_Kalk!V36)),Eurofins_jord_kalk!$AN$3,IF(ISERROR(Eurofins_jord_kalk!V36),"",IF(Eurofins_jord_kalk!V36=0,"",Eurofins_jord_kalk!V36)))</f>
        <v>#N/A</v>
      </c>
      <c r="W35" s="34" t="e">
        <f ca="1">_xlfn.IFS(ALS_Jord_Kalk!$AN$2,IF(ISERROR(ALS_Jord_Kalk!W36),"",IF(ALS_Jord_Kalk!W36=0,"",ALS_Jord_Kalk!W36)),Eurofins_jord_kalk!$AN$3,IF(ISERROR(Eurofins_jord_kalk!W36),"",IF(Eurofins_jord_kalk!W36=0,"",Eurofins_jord_kalk!W36)))</f>
        <v>#N/A</v>
      </c>
      <c r="X35" s="34" t="e">
        <f ca="1">_xlfn.IFS(ALS_Jord_Kalk!$AN$2,IF(ISERROR(ALS_Jord_Kalk!X36),"",IF(ALS_Jord_Kalk!X36=0,"",ALS_Jord_Kalk!X36)),Eurofins_jord_kalk!$AN$3,IF(ISERROR(Eurofins_jord_kalk!X36),"",IF(Eurofins_jord_kalk!X36=0,"",Eurofins_jord_kalk!X36)))</f>
        <v>#N/A</v>
      </c>
      <c r="Y35" s="34" t="e">
        <f ca="1">_xlfn.IFS(ALS_Jord_Kalk!$AN$2,IF(ISERROR(ALS_Jord_Kalk!Y36),"",IF(ALS_Jord_Kalk!Y36=0,"",ALS_Jord_Kalk!Y36)),Eurofins_jord_kalk!$AN$3,IF(ISERROR(Eurofins_jord_kalk!Y36),"",IF(Eurofins_jord_kalk!Y36=0,"",Eurofins_jord_kalk!Y36)))</f>
        <v>#N/A</v>
      </c>
      <c r="Z35" s="34" t="e">
        <f ca="1">_xlfn.IFS(ALS_Jord_Kalk!$AN$2,IF(ISERROR(ALS_Jord_Kalk!Z36),"",IF(ALS_Jord_Kalk!Z36=0,"",ALS_Jord_Kalk!Z36)),Eurofins_jord_kalk!$AN$3,IF(ISERROR(Eurofins_jord_kalk!Z36),"",IF(Eurofins_jord_kalk!Z36=0,"",Eurofins_jord_kalk!Z36)))</f>
        <v>#N/A</v>
      </c>
      <c r="AA35" s="34" t="e">
        <f ca="1">_xlfn.IFS(ALS_Jord_Kalk!$AN$2,IF(ISERROR(ALS_Jord_Kalk!AA36),"",IF(ALS_Jord_Kalk!AA36=0,"",ALS_Jord_Kalk!AA36)),Eurofins_jord_kalk!$AN$3,IF(ISERROR(Eurofins_jord_kalk!AA36),"",IF(Eurofins_jord_kalk!AA36=0,"",Eurofins_jord_kalk!AA36)))</f>
        <v>#N/A</v>
      </c>
      <c r="AB35" s="34" t="e">
        <f ca="1">_xlfn.IFS(ALS_Jord_Kalk!$AN$2,IF(ISERROR(ALS_Jord_Kalk!AB36),"",IF(ALS_Jord_Kalk!AB36=0,"",ALS_Jord_Kalk!AB36)),Eurofins_jord_kalk!$AN$3,IF(ISERROR(Eurofins_jord_kalk!AB36),"",IF(Eurofins_jord_kalk!AB36=0,"",Eurofins_jord_kalk!AB36)))</f>
        <v>#N/A</v>
      </c>
      <c r="AC35" s="34" t="e">
        <f ca="1">_xlfn.IFS(ALS_Jord_Kalk!$AN$2,IF(ISERROR(ALS_Jord_Kalk!AC36),"",IF(ALS_Jord_Kalk!AC36=0,"",ALS_Jord_Kalk!AC36)),Eurofins_jord_kalk!$AN$3,IF(ISERROR(Eurofins_jord_kalk!AC36),"",IF(Eurofins_jord_kalk!AC36=0,"",Eurofins_jord_kalk!AC36)))</f>
        <v>#N/A</v>
      </c>
      <c r="AD35" s="34" t="e">
        <f ca="1">_xlfn.IFS(ALS_Jord_Kalk!$AN$2,IF(ISERROR(ALS_Jord_Kalk!AD36),"",IF(ALS_Jord_Kalk!AD36=0,"",ALS_Jord_Kalk!AD36)),Eurofins_jord_kalk!$AN$3,IF(ISERROR(Eurofins_jord_kalk!AD36),"",IF(Eurofins_jord_kalk!AD36=0,"",Eurofins_jord_kalk!AD36)))</f>
        <v>#N/A</v>
      </c>
      <c r="AE35" s="34" t="e">
        <f ca="1">_xlfn.IFS(ALS_Jord_Kalk!$AN$2,IF(ISERROR(ALS_Jord_Kalk!AE36),"",IF(ALS_Jord_Kalk!AE36=0,"",ALS_Jord_Kalk!AE36)),Eurofins_jord_kalk!$AN$3,IF(ISERROR(Eurofins_jord_kalk!AE36),"",IF(Eurofins_jord_kalk!AE36=0,"",Eurofins_jord_kalk!AE36)))</f>
        <v>#N/A</v>
      </c>
      <c r="AF35" s="34" t="e">
        <f ca="1">_xlfn.IFS(ALS_Jord_Kalk!$AN$2,IF(ISERROR(ALS_Jord_Kalk!AF36),"",IF(ALS_Jord_Kalk!AF36=0,"",ALS_Jord_Kalk!AF36)),Eurofins_jord_kalk!$AN$3,IF(ISERROR(Eurofins_jord_kalk!AF36),"",IF(Eurofins_jord_kalk!AF36=0,"",Eurofins_jord_kalk!AF36)))</f>
        <v>#N/A</v>
      </c>
      <c r="AG35" s="34" t="e">
        <f ca="1">_xlfn.IFS(ALS_Jord_Kalk!$AN$2,IF(ISERROR(ALS_Jord_Kalk!AG36),"",IF(ALS_Jord_Kalk!AG36=0,"",ALS_Jord_Kalk!AG36)),Eurofins_jord_kalk!$AN$3,IF(ISERROR(Eurofins_jord_kalk!AG36),"",IF(Eurofins_jord_kalk!AG36=0,"",Eurofins_jord_kalk!AG36)))</f>
        <v>#N/A</v>
      </c>
      <c r="AH35" s="43"/>
    </row>
    <row r="36" spans="1:34" x14ac:dyDescent="0.25">
      <c r="A36" s="42"/>
      <c r="B36" s="32" t="e">
        <f ca="1">_xlfn.IFS(ALS_Jord_Kalk!$AN$2,IF(ISERROR(ALS_Jord_Kalk!B37),"",IF(ALS_Jord_Kalk!B37=0,"",ALS_Jord_Kalk!B37)),Eurofins_jord_kalk!$AN$3,IF(ISERROR(Eurofins_jord_kalk!B37),"",IF(Eurofins_jord_kalk!B37=0,"",Eurofins_jord_kalk!B37)))</f>
        <v>#N/A</v>
      </c>
      <c r="C36" s="32" t="e">
        <f ca="1">_xlfn.IFS(ALS_Jord_Kalk!$AN$2,IF(ISERROR(ALS_Jord_Kalk!C37),"",IF(ALS_Jord_Kalk!C37=0,"",ALS_Jord_Kalk!C37)),Eurofins_jord_kalk!$AN$3,IF(ISERROR(Eurofins_jord_kalk!C37),"",IF(Eurofins_jord_kalk!C37=0,"",Eurofins_jord_kalk!C37)))</f>
        <v>#N/A</v>
      </c>
      <c r="D36" s="59" t="e">
        <f ca="1">_xlfn.IFS(ALS_Jord_Kalk!$AN$2,IF(ISERROR(ALS_Jord_Kalk!D37),"",IF(ALS_Jord_Kalk!D37=0,"",ALS_Jord_Kalk!D37)),Eurofins_jord_kalk!$AN$3,IF(ISERROR(Eurofins_jord_kalk!D37),"",IF(Eurofins_jord_kalk!D37=0,"",Eurofins_jord_kalk!D37)))</f>
        <v>#N/A</v>
      </c>
      <c r="E36" s="59" t="e">
        <f ca="1">_xlfn.IFS(ALS_Jord_Kalk!$AN$2,IF(ISERROR(ALS_Jord_Kalk!E37),"",IF(ALS_Jord_Kalk!E37=0,"",ALS_Jord_Kalk!E37)),Eurofins_jord_kalk!$AN$3,IF(ISERROR(Eurofins_jord_kalk!G37),"",IF(Eurofins_jord_kalk!G37=0,"",Eurofins_jord_kalk!G37)))</f>
        <v>#N/A</v>
      </c>
      <c r="F36" s="59" t="e">
        <f ca="1">_xlfn.IFS(ALS_Jord_Kalk!$AN$2,IF(ISERROR(ALS_Jord_Kalk!F37),"",IF(ALS_Jord_Kalk!F37=0,"",ALS_Jord_Kalk!F37)),Eurofins_jord_kalk!$AN$3,IF(ISERROR(Eurofins_jord_kalk!H37),"",IF(Eurofins_jord_kalk!H37=0,"",Eurofins_jord_kalk!H37)))</f>
        <v>#N/A</v>
      </c>
      <c r="G36" s="34" t="e">
        <f ca="1">_xlfn.IFS(ALS_Jord_Kalk!$AN$2,IF(ISERROR(ALS_Jord_Kalk!G37),"",IF(ALS_Jord_Kalk!G37=0,"",ALS_Jord_Kalk!G37)),Eurofins_jord_kalk!$AN$3,IF(ISERROR(Eurofins_jord_kalk!G37),"",IF(Eurofins_jord_kalk!G37=0,"",Eurofins_jord_kalk!G37)))</f>
        <v>#N/A</v>
      </c>
      <c r="H36" s="34" t="e">
        <f ca="1">_xlfn.IFS(ALS_Jord_Kalk!$AN$2,IF(ISERROR(ALS_Jord_Kalk!H37),"",IF(ALS_Jord_Kalk!H37=0,"",ALS_Jord_Kalk!H37)),Eurofins_jord_kalk!$AN$3,IF(ISERROR(Eurofins_jord_kalk!H37),"",IF(Eurofins_jord_kalk!H37=0,"",Eurofins_jord_kalk!H37)))</f>
        <v>#N/A</v>
      </c>
      <c r="I36" s="34" t="e">
        <f ca="1">_xlfn.IFS(ALS_Jord_Kalk!$AN$2,IF(ISERROR(ALS_Jord_Kalk!I37),"",IF(ALS_Jord_Kalk!I37=0,"",ALS_Jord_Kalk!I37)),Eurofins_jord_kalk!$AN$3,IF(ISERROR(Eurofins_jord_kalk!I37),"",IF(Eurofins_jord_kalk!I37=0,"",Eurofins_jord_kalk!I37)))</f>
        <v>#N/A</v>
      </c>
      <c r="J36" s="34" t="e">
        <f ca="1">_xlfn.IFS(ALS_Jord_Kalk!$AN$2,IF(ISERROR(ALS_Jord_Kalk!J37),"",IF(ALS_Jord_Kalk!J37=0,"",ALS_Jord_Kalk!J37)),Eurofins_jord_kalk!$AN$3,IF(ISERROR(Eurofins_jord_kalk!J37),"",IF(Eurofins_jord_kalk!J37=0,"",Eurofins_jord_kalk!J37)))</f>
        <v>#N/A</v>
      </c>
      <c r="K36" s="34" t="e">
        <f ca="1">_xlfn.IFS(ALS_Jord_Kalk!$AN$2,IF(ISERROR(ALS_Jord_Kalk!K37),"",IF(ALS_Jord_Kalk!K37=0,"",ALS_Jord_Kalk!K37)),Eurofins_jord_kalk!$AN$3,IF(ISERROR(Eurofins_jord_kalk!K37),"",IF(Eurofins_jord_kalk!K37=0,"",Eurofins_jord_kalk!K37)))</f>
        <v>#N/A</v>
      </c>
      <c r="L36" s="34" t="e">
        <f ca="1">_xlfn.IFS(ALS_Jord_Kalk!$AN$2,IF(ISERROR(ALS_Jord_Kalk!L37),"",IF(ALS_Jord_Kalk!L37=0,"",ALS_Jord_Kalk!L37)),Eurofins_jord_kalk!$AN$3,IF(ISERROR(Eurofins_jord_kalk!L37),"",IF(Eurofins_jord_kalk!L37=0,"",Eurofins_jord_kalk!L37)))</f>
        <v>#N/A</v>
      </c>
      <c r="M36" s="34" t="e">
        <f ca="1">_xlfn.IFS(ALS_Jord_Kalk!$AN$2,IF(ISERROR(ALS_Jord_Kalk!M37),"",IF(ALS_Jord_Kalk!M37=0,"",ALS_Jord_Kalk!M37)),Eurofins_jord_kalk!$AN$3,IF(ISERROR(Eurofins_jord_kalk!M37),"",IF(Eurofins_jord_kalk!M37=0,"",Eurofins_jord_kalk!M37)))</f>
        <v>#N/A</v>
      </c>
      <c r="N36" s="34" t="e">
        <f ca="1">_xlfn.IFS(ALS_Jord_Kalk!$AN$2,IF(ISERROR(ALS_Jord_Kalk!N37),"",IF(ALS_Jord_Kalk!N37=0,"",ALS_Jord_Kalk!N37)),Eurofins_jord_kalk!$AN$3,IF(ISERROR(Eurofins_jord_kalk!N37),"",IF(Eurofins_jord_kalk!N37=0,"",Eurofins_jord_kalk!N37)))</f>
        <v>#N/A</v>
      </c>
      <c r="O36" s="34" t="e">
        <f ca="1">_xlfn.IFS(ALS_Jord_Kalk!$AN$2,IF(ISERROR(ALS_Jord_Kalk!O37),"",IF(ALS_Jord_Kalk!O37=0,"",ALS_Jord_Kalk!O37)),Eurofins_jord_kalk!$AN$3,IF(ISERROR(Eurofins_jord_kalk!O37),"",IF(Eurofins_jord_kalk!O37=0,"",Eurofins_jord_kalk!O37)))</f>
        <v>#N/A</v>
      </c>
      <c r="P36" s="34" t="e">
        <f ca="1">_xlfn.IFS(ALS_Jord_Kalk!$AN$2,IF(ISERROR(ALS_Jord_Kalk!P37),"",IF(ALS_Jord_Kalk!P37=0,"",ALS_Jord_Kalk!P37)),Eurofins_jord_kalk!$AN$3,IF(ISERROR(Eurofins_jord_kalk!P37),"",IF(Eurofins_jord_kalk!P37=0,"",Eurofins_jord_kalk!P37)))</f>
        <v>#N/A</v>
      </c>
      <c r="Q36" s="34" t="e">
        <f ca="1">_xlfn.IFS(ALS_Jord_Kalk!$AN$2,IF(ISERROR(ALS_Jord_Kalk!Q37),"",IF(ALS_Jord_Kalk!Q37=0,"",ALS_Jord_Kalk!Q37)),Eurofins_jord_kalk!$AN$3,IF(ISERROR(Eurofins_jord_kalk!Q37),"",IF(Eurofins_jord_kalk!Q37=0,"",Eurofins_jord_kalk!Q37)))</f>
        <v>#N/A</v>
      </c>
      <c r="R36" s="34" t="e">
        <f ca="1">_xlfn.IFS(ALS_Jord_Kalk!$AN$2,IF(ISERROR(ALS_Jord_Kalk!R37),"",IF(ALS_Jord_Kalk!R37=0,"",ALS_Jord_Kalk!R37)),Eurofins_jord_kalk!$AN$3,IF(ISERROR(Eurofins_jord_kalk!R37),"",IF(Eurofins_jord_kalk!R37=0,"",Eurofins_jord_kalk!R37)))</f>
        <v>#N/A</v>
      </c>
      <c r="S36" s="34" t="e">
        <f ca="1">_xlfn.IFS(ALS_Jord_Kalk!$AN$2,IF(ISERROR(ALS_Jord_Kalk!S37),"",IF(ALS_Jord_Kalk!S37=0,"",ALS_Jord_Kalk!S37)),Eurofins_jord_kalk!$AN$3,IF(ISERROR(Eurofins_jord_kalk!S37),"",IF(Eurofins_jord_kalk!S37=0,"",Eurofins_jord_kalk!S37)))</f>
        <v>#N/A</v>
      </c>
      <c r="T36" s="34" t="e">
        <f ca="1">_xlfn.IFS(ALS_Jord_Kalk!$AN$2,IF(ISERROR(ALS_Jord_Kalk!T37),"",IF(ALS_Jord_Kalk!T37=0,"",ALS_Jord_Kalk!T37)),Eurofins_jord_kalk!$AN$3,IF(ISERROR(Eurofins_jord_kalk!T37),"",IF(Eurofins_jord_kalk!T37=0,"",Eurofins_jord_kalk!T37)))</f>
        <v>#N/A</v>
      </c>
      <c r="U36" s="34" t="e">
        <f ca="1">_xlfn.IFS(ALS_Jord_Kalk!$AN$2,IF(ISERROR(ALS_Jord_Kalk!U37),"",IF(ALS_Jord_Kalk!U37=0,"",ALS_Jord_Kalk!U37)),Eurofins_jord_kalk!$AN$3,IF(ISERROR(Eurofins_jord_kalk!U37),"",IF(Eurofins_jord_kalk!U37=0,"",Eurofins_jord_kalk!U37)))</f>
        <v>#N/A</v>
      </c>
      <c r="V36" s="34" t="e">
        <f ca="1">_xlfn.IFS(ALS_Jord_Kalk!$AN$2,IF(ISERROR(ALS_Jord_Kalk!V37),"",IF(ALS_Jord_Kalk!V37=0,"",ALS_Jord_Kalk!V37)),Eurofins_jord_kalk!$AN$3,IF(ISERROR(Eurofins_jord_kalk!V37),"",IF(Eurofins_jord_kalk!V37=0,"",Eurofins_jord_kalk!V37)))</f>
        <v>#N/A</v>
      </c>
      <c r="W36" s="34" t="e">
        <f ca="1">_xlfn.IFS(ALS_Jord_Kalk!$AN$2,IF(ISERROR(ALS_Jord_Kalk!W37),"",IF(ALS_Jord_Kalk!W37=0,"",ALS_Jord_Kalk!W37)),Eurofins_jord_kalk!$AN$3,IF(ISERROR(Eurofins_jord_kalk!W37),"",IF(Eurofins_jord_kalk!W37=0,"",Eurofins_jord_kalk!W37)))</f>
        <v>#N/A</v>
      </c>
      <c r="X36" s="34" t="e">
        <f ca="1">_xlfn.IFS(ALS_Jord_Kalk!$AN$2,IF(ISERROR(ALS_Jord_Kalk!X37),"",IF(ALS_Jord_Kalk!X37=0,"",ALS_Jord_Kalk!X37)),Eurofins_jord_kalk!$AN$3,IF(ISERROR(Eurofins_jord_kalk!X37),"",IF(Eurofins_jord_kalk!X37=0,"",Eurofins_jord_kalk!X37)))</f>
        <v>#N/A</v>
      </c>
      <c r="Y36" s="34" t="e">
        <f ca="1">_xlfn.IFS(ALS_Jord_Kalk!$AN$2,IF(ISERROR(ALS_Jord_Kalk!Y37),"",IF(ALS_Jord_Kalk!Y37=0,"",ALS_Jord_Kalk!Y37)),Eurofins_jord_kalk!$AN$3,IF(ISERROR(Eurofins_jord_kalk!Y37),"",IF(Eurofins_jord_kalk!Y37=0,"",Eurofins_jord_kalk!Y37)))</f>
        <v>#N/A</v>
      </c>
      <c r="Z36" s="34" t="e">
        <f ca="1">_xlfn.IFS(ALS_Jord_Kalk!$AN$2,IF(ISERROR(ALS_Jord_Kalk!Z37),"",IF(ALS_Jord_Kalk!Z37=0,"",ALS_Jord_Kalk!Z37)),Eurofins_jord_kalk!$AN$3,IF(ISERROR(Eurofins_jord_kalk!Z37),"",IF(Eurofins_jord_kalk!Z37=0,"",Eurofins_jord_kalk!Z37)))</f>
        <v>#N/A</v>
      </c>
      <c r="AA36" s="34" t="e">
        <f ca="1">_xlfn.IFS(ALS_Jord_Kalk!$AN$2,IF(ISERROR(ALS_Jord_Kalk!AA37),"",IF(ALS_Jord_Kalk!AA37=0,"",ALS_Jord_Kalk!AA37)),Eurofins_jord_kalk!$AN$3,IF(ISERROR(Eurofins_jord_kalk!AA37),"",IF(Eurofins_jord_kalk!AA37=0,"",Eurofins_jord_kalk!AA37)))</f>
        <v>#N/A</v>
      </c>
      <c r="AB36" s="34" t="e">
        <f ca="1">_xlfn.IFS(ALS_Jord_Kalk!$AN$2,IF(ISERROR(ALS_Jord_Kalk!AB37),"",IF(ALS_Jord_Kalk!AB37=0,"",ALS_Jord_Kalk!AB37)),Eurofins_jord_kalk!$AN$3,IF(ISERROR(Eurofins_jord_kalk!AB37),"",IF(Eurofins_jord_kalk!AB37=0,"",Eurofins_jord_kalk!AB37)))</f>
        <v>#N/A</v>
      </c>
      <c r="AC36" s="34" t="e">
        <f ca="1">_xlfn.IFS(ALS_Jord_Kalk!$AN$2,IF(ISERROR(ALS_Jord_Kalk!AC37),"",IF(ALS_Jord_Kalk!AC37=0,"",ALS_Jord_Kalk!AC37)),Eurofins_jord_kalk!$AN$3,IF(ISERROR(Eurofins_jord_kalk!AC37),"",IF(Eurofins_jord_kalk!AC37=0,"",Eurofins_jord_kalk!AC37)))</f>
        <v>#N/A</v>
      </c>
      <c r="AD36" s="34" t="e">
        <f ca="1">_xlfn.IFS(ALS_Jord_Kalk!$AN$2,IF(ISERROR(ALS_Jord_Kalk!AD37),"",IF(ALS_Jord_Kalk!AD37=0,"",ALS_Jord_Kalk!AD37)),Eurofins_jord_kalk!$AN$3,IF(ISERROR(Eurofins_jord_kalk!AD37),"",IF(Eurofins_jord_kalk!AD37=0,"",Eurofins_jord_kalk!AD37)))</f>
        <v>#N/A</v>
      </c>
      <c r="AE36" s="34" t="e">
        <f ca="1">_xlfn.IFS(ALS_Jord_Kalk!$AN$2,IF(ISERROR(ALS_Jord_Kalk!AE37),"",IF(ALS_Jord_Kalk!AE37=0,"",ALS_Jord_Kalk!AE37)),Eurofins_jord_kalk!$AN$3,IF(ISERROR(Eurofins_jord_kalk!AE37),"",IF(Eurofins_jord_kalk!AE37=0,"",Eurofins_jord_kalk!AE37)))</f>
        <v>#N/A</v>
      </c>
      <c r="AF36" s="34" t="e">
        <f ca="1">_xlfn.IFS(ALS_Jord_Kalk!$AN$2,IF(ISERROR(ALS_Jord_Kalk!AF37),"",IF(ALS_Jord_Kalk!AF37=0,"",ALS_Jord_Kalk!AF37)),Eurofins_jord_kalk!$AN$3,IF(ISERROR(Eurofins_jord_kalk!AF37),"",IF(Eurofins_jord_kalk!AF37=0,"",Eurofins_jord_kalk!AF37)))</f>
        <v>#N/A</v>
      </c>
      <c r="AG36" s="34" t="e">
        <f ca="1">_xlfn.IFS(ALS_Jord_Kalk!$AN$2,IF(ISERROR(ALS_Jord_Kalk!AG37),"",IF(ALS_Jord_Kalk!AG37=0,"",ALS_Jord_Kalk!AG37)),Eurofins_jord_kalk!$AN$3,IF(ISERROR(Eurofins_jord_kalk!AG37),"",IF(Eurofins_jord_kalk!AG37=0,"",Eurofins_jord_kalk!AG37)))</f>
        <v>#N/A</v>
      </c>
      <c r="AH36" s="43"/>
    </row>
    <row r="37" spans="1:34" x14ac:dyDescent="0.25">
      <c r="A37" s="42"/>
      <c r="B37" s="32" t="e">
        <f ca="1">_xlfn.IFS(ALS_Jord_Kalk!$AN$2,IF(ISERROR(ALS_Jord_Kalk!B38),"",IF(ALS_Jord_Kalk!B38=0,"",ALS_Jord_Kalk!B38)),Eurofins_jord_kalk!$AN$3,IF(ISERROR(Eurofins_jord_kalk!B38),"",IF(Eurofins_jord_kalk!B38=0,"",Eurofins_jord_kalk!B38)))</f>
        <v>#N/A</v>
      </c>
      <c r="C37" s="32" t="e">
        <f ca="1">_xlfn.IFS(ALS_Jord_Kalk!$AN$2,IF(ISERROR(ALS_Jord_Kalk!C38),"",IF(ALS_Jord_Kalk!C38=0,"",ALS_Jord_Kalk!C38)),Eurofins_jord_kalk!$AN$3,IF(ISERROR(Eurofins_jord_kalk!C38),"",IF(Eurofins_jord_kalk!C38=0,"",Eurofins_jord_kalk!C38)))</f>
        <v>#N/A</v>
      </c>
      <c r="D37" s="59" t="e">
        <f ca="1">_xlfn.IFS(ALS_Jord_Kalk!$AN$2,IF(ISERROR(ALS_Jord_Kalk!D38),"",IF(ALS_Jord_Kalk!D38=0,"",ALS_Jord_Kalk!D38)),Eurofins_jord_kalk!$AN$3,IF(ISERROR(Eurofins_jord_kalk!D38),"",IF(Eurofins_jord_kalk!D38=0,"",Eurofins_jord_kalk!D38)))</f>
        <v>#N/A</v>
      </c>
      <c r="E37" s="59" t="e">
        <f ca="1">_xlfn.IFS(ALS_Jord_Kalk!$AN$2,IF(ISERROR(ALS_Jord_Kalk!E38),"",IF(ALS_Jord_Kalk!E38=0,"",ALS_Jord_Kalk!E38)),Eurofins_jord_kalk!$AN$3,IF(ISERROR(Eurofins_jord_kalk!G38),"",IF(Eurofins_jord_kalk!G38=0,"",Eurofins_jord_kalk!G38)))</f>
        <v>#N/A</v>
      </c>
      <c r="F37" s="59" t="e">
        <f ca="1">_xlfn.IFS(ALS_Jord_Kalk!$AN$2,IF(ISERROR(ALS_Jord_Kalk!F38),"",IF(ALS_Jord_Kalk!F38=0,"",ALS_Jord_Kalk!F38)),Eurofins_jord_kalk!$AN$3,IF(ISERROR(Eurofins_jord_kalk!H38),"",IF(Eurofins_jord_kalk!H38=0,"",Eurofins_jord_kalk!H38)))</f>
        <v>#N/A</v>
      </c>
      <c r="G37" s="34" t="e">
        <f ca="1">_xlfn.IFS(ALS_Jord_Kalk!$AN$2,IF(ISERROR(ALS_Jord_Kalk!G38),"",IF(ALS_Jord_Kalk!G38=0,"",ALS_Jord_Kalk!G38)),Eurofins_jord_kalk!$AN$3,IF(ISERROR(Eurofins_jord_kalk!G38),"",IF(Eurofins_jord_kalk!G38=0,"",Eurofins_jord_kalk!G38)))</f>
        <v>#N/A</v>
      </c>
      <c r="H37" s="34" t="e">
        <f ca="1">_xlfn.IFS(ALS_Jord_Kalk!$AN$2,IF(ISERROR(ALS_Jord_Kalk!H38),"",IF(ALS_Jord_Kalk!H38=0,"",ALS_Jord_Kalk!H38)),Eurofins_jord_kalk!$AN$3,IF(ISERROR(Eurofins_jord_kalk!H38),"",IF(Eurofins_jord_kalk!H38=0,"",Eurofins_jord_kalk!H38)))</f>
        <v>#N/A</v>
      </c>
      <c r="I37" s="34" t="e">
        <f ca="1">_xlfn.IFS(ALS_Jord_Kalk!$AN$2,IF(ISERROR(ALS_Jord_Kalk!I38),"",IF(ALS_Jord_Kalk!I38=0,"",ALS_Jord_Kalk!I38)),Eurofins_jord_kalk!$AN$3,IF(ISERROR(Eurofins_jord_kalk!I38),"",IF(Eurofins_jord_kalk!I38=0,"",Eurofins_jord_kalk!I38)))</f>
        <v>#N/A</v>
      </c>
      <c r="J37" s="34" t="e">
        <f ca="1">_xlfn.IFS(ALS_Jord_Kalk!$AN$2,IF(ISERROR(ALS_Jord_Kalk!J38),"",IF(ALS_Jord_Kalk!J38=0,"",ALS_Jord_Kalk!J38)),Eurofins_jord_kalk!$AN$3,IF(ISERROR(Eurofins_jord_kalk!J38),"",IF(Eurofins_jord_kalk!J38=0,"",Eurofins_jord_kalk!J38)))</f>
        <v>#N/A</v>
      </c>
      <c r="K37" s="34" t="e">
        <f ca="1">_xlfn.IFS(ALS_Jord_Kalk!$AN$2,IF(ISERROR(ALS_Jord_Kalk!K38),"",IF(ALS_Jord_Kalk!K38=0,"",ALS_Jord_Kalk!K38)),Eurofins_jord_kalk!$AN$3,IF(ISERROR(Eurofins_jord_kalk!K38),"",IF(Eurofins_jord_kalk!K38=0,"",Eurofins_jord_kalk!K38)))</f>
        <v>#N/A</v>
      </c>
      <c r="L37" s="34" t="e">
        <f ca="1">_xlfn.IFS(ALS_Jord_Kalk!$AN$2,IF(ISERROR(ALS_Jord_Kalk!L38),"",IF(ALS_Jord_Kalk!L38=0,"",ALS_Jord_Kalk!L38)),Eurofins_jord_kalk!$AN$3,IF(ISERROR(Eurofins_jord_kalk!L38),"",IF(Eurofins_jord_kalk!L38=0,"",Eurofins_jord_kalk!L38)))</f>
        <v>#N/A</v>
      </c>
      <c r="M37" s="34" t="e">
        <f ca="1">_xlfn.IFS(ALS_Jord_Kalk!$AN$2,IF(ISERROR(ALS_Jord_Kalk!M38),"",IF(ALS_Jord_Kalk!M38=0,"",ALS_Jord_Kalk!M38)),Eurofins_jord_kalk!$AN$3,IF(ISERROR(Eurofins_jord_kalk!M38),"",IF(Eurofins_jord_kalk!M38=0,"",Eurofins_jord_kalk!M38)))</f>
        <v>#N/A</v>
      </c>
      <c r="N37" s="34" t="e">
        <f ca="1">_xlfn.IFS(ALS_Jord_Kalk!$AN$2,IF(ISERROR(ALS_Jord_Kalk!N38),"",IF(ALS_Jord_Kalk!N38=0,"",ALS_Jord_Kalk!N38)),Eurofins_jord_kalk!$AN$3,IF(ISERROR(Eurofins_jord_kalk!N38),"",IF(Eurofins_jord_kalk!N38=0,"",Eurofins_jord_kalk!N38)))</f>
        <v>#N/A</v>
      </c>
      <c r="O37" s="34" t="e">
        <f ca="1">_xlfn.IFS(ALS_Jord_Kalk!$AN$2,IF(ISERROR(ALS_Jord_Kalk!O38),"",IF(ALS_Jord_Kalk!O38=0,"",ALS_Jord_Kalk!O38)),Eurofins_jord_kalk!$AN$3,IF(ISERROR(Eurofins_jord_kalk!O38),"",IF(Eurofins_jord_kalk!O38=0,"",Eurofins_jord_kalk!O38)))</f>
        <v>#N/A</v>
      </c>
      <c r="P37" s="34" t="e">
        <f ca="1">_xlfn.IFS(ALS_Jord_Kalk!$AN$2,IF(ISERROR(ALS_Jord_Kalk!P38),"",IF(ALS_Jord_Kalk!P38=0,"",ALS_Jord_Kalk!P38)),Eurofins_jord_kalk!$AN$3,IF(ISERROR(Eurofins_jord_kalk!P38),"",IF(Eurofins_jord_kalk!P38=0,"",Eurofins_jord_kalk!P38)))</f>
        <v>#N/A</v>
      </c>
      <c r="Q37" s="34" t="e">
        <f ca="1">_xlfn.IFS(ALS_Jord_Kalk!$AN$2,IF(ISERROR(ALS_Jord_Kalk!Q38),"",IF(ALS_Jord_Kalk!Q38=0,"",ALS_Jord_Kalk!Q38)),Eurofins_jord_kalk!$AN$3,IF(ISERROR(Eurofins_jord_kalk!Q38),"",IF(Eurofins_jord_kalk!Q38=0,"",Eurofins_jord_kalk!Q38)))</f>
        <v>#N/A</v>
      </c>
      <c r="R37" s="34" t="e">
        <f ca="1">_xlfn.IFS(ALS_Jord_Kalk!$AN$2,IF(ISERROR(ALS_Jord_Kalk!R38),"",IF(ALS_Jord_Kalk!R38=0,"",ALS_Jord_Kalk!R38)),Eurofins_jord_kalk!$AN$3,IF(ISERROR(Eurofins_jord_kalk!R38),"",IF(Eurofins_jord_kalk!R38=0,"",Eurofins_jord_kalk!R38)))</f>
        <v>#N/A</v>
      </c>
      <c r="S37" s="34" t="e">
        <f ca="1">_xlfn.IFS(ALS_Jord_Kalk!$AN$2,IF(ISERROR(ALS_Jord_Kalk!S38),"",IF(ALS_Jord_Kalk!S38=0,"",ALS_Jord_Kalk!S38)),Eurofins_jord_kalk!$AN$3,IF(ISERROR(Eurofins_jord_kalk!S38),"",IF(Eurofins_jord_kalk!S38=0,"",Eurofins_jord_kalk!S38)))</f>
        <v>#N/A</v>
      </c>
      <c r="T37" s="34" t="e">
        <f ca="1">_xlfn.IFS(ALS_Jord_Kalk!$AN$2,IF(ISERROR(ALS_Jord_Kalk!T38),"",IF(ALS_Jord_Kalk!T38=0,"",ALS_Jord_Kalk!T38)),Eurofins_jord_kalk!$AN$3,IF(ISERROR(Eurofins_jord_kalk!T38),"",IF(Eurofins_jord_kalk!T38=0,"",Eurofins_jord_kalk!T38)))</f>
        <v>#N/A</v>
      </c>
      <c r="U37" s="34" t="e">
        <f ca="1">_xlfn.IFS(ALS_Jord_Kalk!$AN$2,IF(ISERROR(ALS_Jord_Kalk!U38),"",IF(ALS_Jord_Kalk!U38=0,"",ALS_Jord_Kalk!U38)),Eurofins_jord_kalk!$AN$3,IF(ISERROR(Eurofins_jord_kalk!U38),"",IF(Eurofins_jord_kalk!U38=0,"",Eurofins_jord_kalk!U38)))</f>
        <v>#N/A</v>
      </c>
      <c r="V37" s="34" t="e">
        <f ca="1">_xlfn.IFS(ALS_Jord_Kalk!$AN$2,IF(ISERROR(ALS_Jord_Kalk!V38),"",IF(ALS_Jord_Kalk!V38=0,"",ALS_Jord_Kalk!V38)),Eurofins_jord_kalk!$AN$3,IF(ISERROR(Eurofins_jord_kalk!V38),"",IF(Eurofins_jord_kalk!V38=0,"",Eurofins_jord_kalk!V38)))</f>
        <v>#N/A</v>
      </c>
      <c r="W37" s="34" t="e">
        <f ca="1">_xlfn.IFS(ALS_Jord_Kalk!$AN$2,IF(ISERROR(ALS_Jord_Kalk!W38),"",IF(ALS_Jord_Kalk!W38=0,"",ALS_Jord_Kalk!W38)),Eurofins_jord_kalk!$AN$3,IF(ISERROR(Eurofins_jord_kalk!W38),"",IF(Eurofins_jord_kalk!W38=0,"",Eurofins_jord_kalk!W38)))</f>
        <v>#N/A</v>
      </c>
      <c r="X37" s="34" t="e">
        <f ca="1">_xlfn.IFS(ALS_Jord_Kalk!$AN$2,IF(ISERROR(ALS_Jord_Kalk!X38),"",IF(ALS_Jord_Kalk!X38=0,"",ALS_Jord_Kalk!X38)),Eurofins_jord_kalk!$AN$3,IF(ISERROR(Eurofins_jord_kalk!X38),"",IF(Eurofins_jord_kalk!X38=0,"",Eurofins_jord_kalk!X38)))</f>
        <v>#N/A</v>
      </c>
      <c r="Y37" s="34" t="e">
        <f ca="1">_xlfn.IFS(ALS_Jord_Kalk!$AN$2,IF(ISERROR(ALS_Jord_Kalk!Y38),"",IF(ALS_Jord_Kalk!Y38=0,"",ALS_Jord_Kalk!Y38)),Eurofins_jord_kalk!$AN$3,IF(ISERROR(Eurofins_jord_kalk!Y38),"",IF(Eurofins_jord_kalk!Y38=0,"",Eurofins_jord_kalk!Y38)))</f>
        <v>#N/A</v>
      </c>
      <c r="Z37" s="34" t="e">
        <f ca="1">_xlfn.IFS(ALS_Jord_Kalk!$AN$2,IF(ISERROR(ALS_Jord_Kalk!Z38),"",IF(ALS_Jord_Kalk!Z38=0,"",ALS_Jord_Kalk!Z38)),Eurofins_jord_kalk!$AN$3,IF(ISERROR(Eurofins_jord_kalk!Z38),"",IF(Eurofins_jord_kalk!Z38=0,"",Eurofins_jord_kalk!Z38)))</f>
        <v>#N/A</v>
      </c>
      <c r="AA37" s="34" t="e">
        <f ca="1">_xlfn.IFS(ALS_Jord_Kalk!$AN$2,IF(ISERROR(ALS_Jord_Kalk!AA38),"",IF(ALS_Jord_Kalk!AA38=0,"",ALS_Jord_Kalk!AA38)),Eurofins_jord_kalk!$AN$3,IF(ISERROR(Eurofins_jord_kalk!AA38),"",IF(Eurofins_jord_kalk!AA38=0,"",Eurofins_jord_kalk!AA38)))</f>
        <v>#N/A</v>
      </c>
      <c r="AB37" s="34" t="e">
        <f ca="1">_xlfn.IFS(ALS_Jord_Kalk!$AN$2,IF(ISERROR(ALS_Jord_Kalk!AB38),"",IF(ALS_Jord_Kalk!AB38=0,"",ALS_Jord_Kalk!AB38)),Eurofins_jord_kalk!$AN$3,IF(ISERROR(Eurofins_jord_kalk!AB38),"",IF(Eurofins_jord_kalk!AB38=0,"",Eurofins_jord_kalk!AB38)))</f>
        <v>#N/A</v>
      </c>
      <c r="AC37" s="34" t="e">
        <f ca="1">_xlfn.IFS(ALS_Jord_Kalk!$AN$2,IF(ISERROR(ALS_Jord_Kalk!AC38),"",IF(ALS_Jord_Kalk!AC38=0,"",ALS_Jord_Kalk!AC38)),Eurofins_jord_kalk!$AN$3,IF(ISERROR(Eurofins_jord_kalk!AC38),"",IF(Eurofins_jord_kalk!AC38=0,"",Eurofins_jord_kalk!AC38)))</f>
        <v>#N/A</v>
      </c>
      <c r="AD37" s="34" t="e">
        <f ca="1">_xlfn.IFS(ALS_Jord_Kalk!$AN$2,IF(ISERROR(ALS_Jord_Kalk!AD38),"",IF(ALS_Jord_Kalk!AD38=0,"",ALS_Jord_Kalk!AD38)),Eurofins_jord_kalk!$AN$3,IF(ISERROR(Eurofins_jord_kalk!AD38),"",IF(Eurofins_jord_kalk!AD38=0,"",Eurofins_jord_kalk!AD38)))</f>
        <v>#N/A</v>
      </c>
      <c r="AE37" s="34" t="e">
        <f ca="1">_xlfn.IFS(ALS_Jord_Kalk!$AN$2,IF(ISERROR(ALS_Jord_Kalk!AE38),"",IF(ALS_Jord_Kalk!AE38=0,"",ALS_Jord_Kalk!AE38)),Eurofins_jord_kalk!$AN$3,IF(ISERROR(Eurofins_jord_kalk!AE38),"",IF(Eurofins_jord_kalk!AE38=0,"",Eurofins_jord_kalk!AE38)))</f>
        <v>#N/A</v>
      </c>
      <c r="AF37" s="34" t="e">
        <f ca="1">_xlfn.IFS(ALS_Jord_Kalk!$AN$2,IF(ISERROR(ALS_Jord_Kalk!AF38),"",IF(ALS_Jord_Kalk!AF38=0,"",ALS_Jord_Kalk!AF38)),Eurofins_jord_kalk!$AN$3,IF(ISERROR(Eurofins_jord_kalk!AF38),"",IF(Eurofins_jord_kalk!AF38=0,"",Eurofins_jord_kalk!AF38)))</f>
        <v>#N/A</v>
      </c>
      <c r="AG37" s="34" t="e">
        <f ca="1">_xlfn.IFS(ALS_Jord_Kalk!$AN$2,IF(ISERROR(ALS_Jord_Kalk!AG38),"",IF(ALS_Jord_Kalk!AG38=0,"",ALS_Jord_Kalk!AG38)),Eurofins_jord_kalk!$AN$3,IF(ISERROR(Eurofins_jord_kalk!AG38),"",IF(Eurofins_jord_kalk!AG38=0,"",Eurofins_jord_kalk!AG38)))</f>
        <v>#N/A</v>
      </c>
      <c r="AH37" s="43"/>
    </row>
    <row r="38" spans="1:34" x14ac:dyDescent="0.25">
      <c r="A38" s="42"/>
      <c r="B38" s="32" t="e">
        <f ca="1">_xlfn.IFS(ALS_Jord_Kalk!$AN$2,IF(ISERROR(ALS_Jord_Kalk!B39),"",IF(ALS_Jord_Kalk!B39=0,"",ALS_Jord_Kalk!B39)),Eurofins_jord_kalk!$AN$3,IF(ISERROR(Eurofins_jord_kalk!B39),"",IF(Eurofins_jord_kalk!B39=0,"",Eurofins_jord_kalk!B39)))</f>
        <v>#N/A</v>
      </c>
      <c r="C38" s="32" t="e">
        <f ca="1">_xlfn.IFS(ALS_Jord_Kalk!$AN$2,IF(ISERROR(ALS_Jord_Kalk!C39),"",IF(ALS_Jord_Kalk!C39=0,"",ALS_Jord_Kalk!C39)),Eurofins_jord_kalk!$AN$3,IF(ISERROR(Eurofins_jord_kalk!C39),"",IF(Eurofins_jord_kalk!C39=0,"",Eurofins_jord_kalk!C39)))</f>
        <v>#N/A</v>
      </c>
      <c r="D38" s="59" t="e">
        <f ca="1">_xlfn.IFS(ALS_Jord_Kalk!$AN$2,IF(ISERROR(ALS_Jord_Kalk!D39),"",IF(ALS_Jord_Kalk!D39=0,"",ALS_Jord_Kalk!D39)),Eurofins_jord_kalk!$AN$3,IF(ISERROR(Eurofins_jord_kalk!D39),"",IF(Eurofins_jord_kalk!D39=0,"",Eurofins_jord_kalk!D39)))</f>
        <v>#N/A</v>
      </c>
      <c r="E38" s="59" t="e">
        <f ca="1">_xlfn.IFS(ALS_Jord_Kalk!$AN$2,IF(ISERROR(ALS_Jord_Kalk!E39),"",IF(ALS_Jord_Kalk!E39=0,"",ALS_Jord_Kalk!E39)),Eurofins_jord_kalk!$AN$3,IF(ISERROR(Eurofins_jord_kalk!G39),"",IF(Eurofins_jord_kalk!G39=0,"",Eurofins_jord_kalk!G39)))</f>
        <v>#N/A</v>
      </c>
      <c r="F38" s="59" t="e">
        <f ca="1">_xlfn.IFS(ALS_Jord_Kalk!$AN$2,IF(ISERROR(ALS_Jord_Kalk!F39),"",IF(ALS_Jord_Kalk!F39=0,"",ALS_Jord_Kalk!F39)),Eurofins_jord_kalk!$AN$3,IF(ISERROR(Eurofins_jord_kalk!H39),"",IF(Eurofins_jord_kalk!H39=0,"",Eurofins_jord_kalk!H39)))</f>
        <v>#N/A</v>
      </c>
      <c r="G38" s="34" t="e">
        <f ca="1">_xlfn.IFS(ALS_Jord_Kalk!$AN$2,IF(ISERROR(ALS_Jord_Kalk!G39),"",IF(ALS_Jord_Kalk!G39=0,"",ALS_Jord_Kalk!G39)),Eurofins_jord_kalk!$AN$3,IF(ISERROR(Eurofins_jord_kalk!G39),"",IF(Eurofins_jord_kalk!G39=0,"",Eurofins_jord_kalk!G39)))</f>
        <v>#N/A</v>
      </c>
      <c r="H38" s="34" t="e">
        <f ca="1">_xlfn.IFS(ALS_Jord_Kalk!$AN$2,IF(ISERROR(ALS_Jord_Kalk!H39),"",IF(ALS_Jord_Kalk!H39=0,"",ALS_Jord_Kalk!H39)),Eurofins_jord_kalk!$AN$3,IF(ISERROR(Eurofins_jord_kalk!H39),"",IF(Eurofins_jord_kalk!H39=0,"",Eurofins_jord_kalk!H39)))</f>
        <v>#N/A</v>
      </c>
      <c r="I38" s="34" t="e">
        <f ca="1">_xlfn.IFS(ALS_Jord_Kalk!$AN$2,IF(ISERROR(ALS_Jord_Kalk!I39),"",IF(ALS_Jord_Kalk!I39=0,"",ALS_Jord_Kalk!I39)),Eurofins_jord_kalk!$AN$3,IF(ISERROR(Eurofins_jord_kalk!I39),"",IF(Eurofins_jord_kalk!I39=0,"",Eurofins_jord_kalk!I39)))</f>
        <v>#N/A</v>
      </c>
      <c r="J38" s="34" t="e">
        <f ca="1">_xlfn.IFS(ALS_Jord_Kalk!$AN$2,IF(ISERROR(ALS_Jord_Kalk!J39),"",IF(ALS_Jord_Kalk!J39=0,"",ALS_Jord_Kalk!J39)),Eurofins_jord_kalk!$AN$3,IF(ISERROR(Eurofins_jord_kalk!J39),"",IF(Eurofins_jord_kalk!J39=0,"",Eurofins_jord_kalk!J39)))</f>
        <v>#N/A</v>
      </c>
      <c r="K38" s="34" t="e">
        <f ca="1">_xlfn.IFS(ALS_Jord_Kalk!$AN$2,IF(ISERROR(ALS_Jord_Kalk!K39),"",IF(ALS_Jord_Kalk!K39=0,"",ALS_Jord_Kalk!K39)),Eurofins_jord_kalk!$AN$3,IF(ISERROR(Eurofins_jord_kalk!K39),"",IF(Eurofins_jord_kalk!K39=0,"",Eurofins_jord_kalk!K39)))</f>
        <v>#N/A</v>
      </c>
      <c r="L38" s="34" t="e">
        <f ca="1">_xlfn.IFS(ALS_Jord_Kalk!$AN$2,IF(ISERROR(ALS_Jord_Kalk!L39),"",IF(ALS_Jord_Kalk!L39=0,"",ALS_Jord_Kalk!L39)),Eurofins_jord_kalk!$AN$3,IF(ISERROR(Eurofins_jord_kalk!L39),"",IF(Eurofins_jord_kalk!L39=0,"",Eurofins_jord_kalk!L39)))</f>
        <v>#N/A</v>
      </c>
      <c r="M38" s="34" t="e">
        <f ca="1">_xlfn.IFS(ALS_Jord_Kalk!$AN$2,IF(ISERROR(ALS_Jord_Kalk!M39),"",IF(ALS_Jord_Kalk!M39=0,"",ALS_Jord_Kalk!M39)),Eurofins_jord_kalk!$AN$3,IF(ISERROR(Eurofins_jord_kalk!M39),"",IF(Eurofins_jord_kalk!M39=0,"",Eurofins_jord_kalk!M39)))</f>
        <v>#N/A</v>
      </c>
      <c r="N38" s="34" t="e">
        <f ca="1">_xlfn.IFS(ALS_Jord_Kalk!$AN$2,IF(ISERROR(ALS_Jord_Kalk!N39),"",IF(ALS_Jord_Kalk!N39=0,"",ALS_Jord_Kalk!N39)),Eurofins_jord_kalk!$AN$3,IF(ISERROR(Eurofins_jord_kalk!N39),"",IF(Eurofins_jord_kalk!N39=0,"",Eurofins_jord_kalk!N39)))</f>
        <v>#N/A</v>
      </c>
      <c r="O38" s="34" t="e">
        <f ca="1">_xlfn.IFS(ALS_Jord_Kalk!$AN$2,IF(ISERROR(ALS_Jord_Kalk!O39),"",IF(ALS_Jord_Kalk!O39=0,"",ALS_Jord_Kalk!O39)),Eurofins_jord_kalk!$AN$3,IF(ISERROR(Eurofins_jord_kalk!O39),"",IF(Eurofins_jord_kalk!O39=0,"",Eurofins_jord_kalk!O39)))</f>
        <v>#N/A</v>
      </c>
      <c r="P38" s="34" t="e">
        <f ca="1">_xlfn.IFS(ALS_Jord_Kalk!$AN$2,IF(ISERROR(ALS_Jord_Kalk!P39),"",IF(ALS_Jord_Kalk!P39=0,"",ALS_Jord_Kalk!P39)),Eurofins_jord_kalk!$AN$3,IF(ISERROR(Eurofins_jord_kalk!P39),"",IF(Eurofins_jord_kalk!P39=0,"",Eurofins_jord_kalk!P39)))</f>
        <v>#N/A</v>
      </c>
      <c r="Q38" s="34" t="e">
        <f ca="1">_xlfn.IFS(ALS_Jord_Kalk!$AN$2,IF(ISERROR(ALS_Jord_Kalk!Q39),"",IF(ALS_Jord_Kalk!Q39=0,"",ALS_Jord_Kalk!Q39)),Eurofins_jord_kalk!$AN$3,IF(ISERROR(Eurofins_jord_kalk!Q39),"",IF(Eurofins_jord_kalk!Q39=0,"",Eurofins_jord_kalk!Q39)))</f>
        <v>#N/A</v>
      </c>
      <c r="R38" s="34" t="e">
        <f ca="1">_xlfn.IFS(ALS_Jord_Kalk!$AN$2,IF(ISERROR(ALS_Jord_Kalk!R39),"",IF(ALS_Jord_Kalk!R39=0,"",ALS_Jord_Kalk!R39)),Eurofins_jord_kalk!$AN$3,IF(ISERROR(Eurofins_jord_kalk!R39),"",IF(Eurofins_jord_kalk!R39=0,"",Eurofins_jord_kalk!R39)))</f>
        <v>#N/A</v>
      </c>
      <c r="S38" s="34" t="e">
        <f ca="1">_xlfn.IFS(ALS_Jord_Kalk!$AN$2,IF(ISERROR(ALS_Jord_Kalk!S39),"",IF(ALS_Jord_Kalk!S39=0,"",ALS_Jord_Kalk!S39)),Eurofins_jord_kalk!$AN$3,IF(ISERROR(Eurofins_jord_kalk!S39),"",IF(Eurofins_jord_kalk!S39=0,"",Eurofins_jord_kalk!S39)))</f>
        <v>#N/A</v>
      </c>
      <c r="T38" s="34" t="e">
        <f ca="1">_xlfn.IFS(ALS_Jord_Kalk!$AN$2,IF(ISERROR(ALS_Jord_Kalk!T39),"",IF(ALS_Jord_Kalk!T39=0,"",ALS_Jord_Kalk!T39)),Eurofins_jord_kalk!$AN$3,IF(ISERROR(Eurofins_jord_kalk!T39),"",IF(Eurofins_jord_kalk!T39=0,"",Eurofins_jord_kalk!T39)))</f>
        <v>#N/A</v>
      </c>
      <c r="U38" s="34" t="e">
        <f ca="1">_xlfn.IFS(ALS_Jord_Kalk!$AN$2,IF(ISERROR(ALS_Jord_Kalk!U39),"",IF(ALS_Jord_Kalk!U39=0,"",ALS_Jord_Kalk!U39)),Eurofins_jord_kalk!$AN$3,IF(ISERROR(Eurofins_jord_kalk!U39),"",IF(Eurofins_jord_kalk!U39=0,"",Eurofins_jord_kalk!U39)))</f>
        <v>#N/A</v>
      </c>
      <c r="V38" s="34" t="e">
        <f ca="1">_xlfn.IFS(ALS_Jord_Kalk!$AN$2,IF(ISERROR(ALS_Jord_Kalk!V39),"",IF(ALS_Jord_Kalk!V39=0,"",ALS_Jord_Kalk!V39)),Eurofins_jord_kalk!$AN$3,IF(ISERROR(Eurofins_jord_kalk!V39),"",IF(Eurofins_jord_kalk!V39=0,"",Eurofins_jord_kalk!V39)))</f>
        <v>#N/A</v>
      </c>
      <c r="W38" s="34" t="e">
        <f ca="1">_xlfn.IFS(ALS_Jord_Kalk!$AN$2,IF(ISERROR(ALS_Jord_Kalk!W39),"",IF(ALS_Jord_Kalk!W39=0,"",ALS_Jord_Kalk!W39)),Eurofins_jord_kalk!$AN$3,IF(ISERROR(Eurofins_jord_kalk!W39),"",IF(Eurofins_jord_kalk!W39=0,"",Eurofins_jord_kalk!W39)))</f>
        <v>#N/A</v>
      </c>
      <c r="X38" s="34" t="e">
        <f ca="1">_xlfn.IFS(ALS_Jord_Kalk!$AN$2,IF(ISERROR(ALS_Jord_Kalk!X39),"",IF(ALS_Jord_Kalk!X39=0,"",ALS_Jord_Kalk!X39)),Eurofins_jord_kalk!$AN$3,IF(ISERROR(Eurofins_jord_kalk!X39),"",IF(Eurofins_jord_kalk!X39=0,"",Eurofins_jord_kalk!X39)))</f>
        <v>#N/A</v>
      </c>
      <c r="Y38" s="34" t="e">
        <f ca="1">_xlfn.IFS(ALS_Jord_Kalk!$AN$2,IF(ISERROR(ALS_Jord_Kalk!Y39),"",IF(ALS_Jord_Kalk!Y39=0,"",ALS_Jord_Kalk!Y39)),Eurofins_jord_kalk!$AN$3,IF(ISERROR(Eurofins_jord_kalk!Y39),"",IF(Eurofins_jord_kalk!Y39=0,"",Eurofins_jord_kalk!Y39)))</f>
        <v>#N/A</v>
      </c>
      <c r="Z38" s="34" t="e">
        <f ca="1">_xlfn.IFS(ALS_Jord_Kalk!$AN$2,IF(ISERROR(ALS_Jord_Kalk!Z39),"",IF(ALS_Jord_Kalk!Z39=0,"",ALS_Jord_Kalk!Z39)),Eurofins_jord_kalk!$AN$3,IF(ISERROR(Eurofins_jord_kalk!Z39),"",IF(Eurofins_jord_kalk!Z39=0,"",Eurofins_jord_kalk!Z39)))</f>
        <v>#N/A</v>
      </c>
      <c r="AA38" s="34" t="e">
        <f ca="1">_xlfn.IFS(ALS_Jord_Kalk!$AN$2,IF(ISERROR(ALS_Jord_Kalk!AA39),"",IF(ALS_Jord_Kalk!AA39=0,"",ALS_Jord_Kalk!AA39)),Eurofins_jord_kalk!$AN$3,IF(ISERROR(Eurofins_jord_kalk!AA39),"",IF(Eurofins_jord_kalk!AA39=0,"",Eurofins_jord_kalk!AA39)))</f>
        <v>#N/A</v>
      </c>
      <c r="AB38" s="34" t="e">
        <f ca="1">_xlfn.IFS(ALS_Jord_Kalk!$AN$2,IF(ISERROR(ALS_Jord_Kalk!AB39),"",IF(ALS_Jord_Kalk!AB39=0,"",ALS_Jord_Kalk!AB39)),Eurofins_jord_kalk!$AN$3,IF(ISERROR(Eurofins_jord_kalk!AB39),"",IF(Eurofins_jord_kalk!AB39=0,"",Eurofins_jord_kalk!AB39)))</f>
        <v>#N/A</v>
      </c>
      <c r="AC38" s="34" t="e">
        <f ca="1">_xlfn.IFS(ALS_Jord_Kalk!$AN$2,IF(ISERROR(ALS_Jord_Kalk!AC39),"",IF(ALS_Jord_Kalk!AC39=0,"",ALS_Jord_Kalk!AC39)),Eurofins_jord_kalk!$AN$3,IF(ISERROR(Eurofins_jord_kalk!AC39),"",IF(Eurofins_jord_kalk!AC39=0,"",Eurofins_jord_kalk!AC39)))</f>
        <v>#N/A</v>
      </c>
      <c r="AD38" s="34" t="e">
        <f ca="1">_xlfn.IFS(ALS_Jord_Kalk!$AN$2,IF(ISERROR(ALS_Jord_Kalk!AD39),"",IF(ALS_Jord_Kalk!AD39=0,"",ALS_Jord_Kalk!AD39)),Eurofins_jord_kalk!$AN$3,IF(ISERROR(Eurofins_jord_kalk!AD39),"",IF(Eurofins_jord_kalk!AD39=0,"",Eurofins_jord_kalk!AD39)))</f>
        <v>#N/A</v>
      </c>
      <c r="AE38" s="34" t="e">
        <f ca="1">_xlfn.IFS(ALS_Jord_Kalk!$AN$2,IF(ISERROR(ALS_Jord_Kalk!AE39),"",IF(ALS_Jord_Kalk!AE39=0,"",ALS_Jord_Kalk!AE39)),Eurofins_jord_kalk!$AN$3,IF(ISERROR(Eurofins_jord_kalk!AE39),"",IF(Eurofins_jord_kalk!AE39=0,"",Eurofins_jord_kalk!AE39)))</f>
        <v>#N/A</v>
      </c>
      <c r="AF38" s="34" t="e">
        <f ca="1">_xlfn.IFS(ALS_Jord_Kalk!$AN$2,IF(ISERROR(ALS_Jord_Kalk!AF39),"",IF(ALS_Jord_Kalk!AF39=0,"",ALS_Jord_Kalk!AF39)),Eurofins_jord_kalk!$AN$3,IF(ISERROR(Eurofins_jord_kalk!AF39),"",IF(Eurofins_jord_kalk!AF39=0,"",Eurofins_jord_kalk!AF39)))</f>
        <v>#N/A</v>
      </c>
      <c r="AG38" s="34" t="e">
        <f ca="1">_xlfn.IFS(ALS_Jord_Kalk!$AN$2,IF(ISERROR(ALS_Jord_Kalk!AG39),"",IF(ALS_Jord_Kalk!AG39=0,"",ALS_Jord_Kalk!AG39)),Eurofins_jord_kalk!$AN$3,IF(ISERROR(Eurofins_jord_kalk!AG39),"",IF(Eurofins_jord_kalk!AG39=0,"",Eurofins_jord_kalk!AG39)))</f>
        <v>#N/A</v>
      </c>
      <c r="AH38" s="43"/>
    </row>
    <row r="39" spans="1:34" x14ac:dyDescent="0.25">
      <c r="A39" s="42"/>
      <c r="B39" s="32" t="e">
        <f ca="1">_xlfn.IFS(ALS_Jord_Kalk!$AN$2,IF(ISERROR(ALS_Jord_Kalk!B40),"",IF(ALS_Jord_Kalk!B40=0,"",ALS_Jord_Kalk!B40)),Eurofins_jord_kalk!$AN$3,IF(ISERROR(Eurofins_jord_kalk!B40),"",IF(Eurofins_jord_kalk!B40=0,"",Eurofins_jord_kalk!B40)))</f>
        <v>#N/A</v>
      </c>
      <c r="C39" s="32" t="e">
        <f ca="1">_xlfn.IFS(ALS_Jord_Kalk!$AN$2,IF(ISERROR(ALS_Jord_Kalk!C40),"",IF(ALS_Jord_Kalk!C40=0,"",ALS_Jord_Kalk!C40)),Eurofins_jord_kalk!$AN$3,IF(ISERROR(Eurofins_jord_kalk!C40),"",IF(Eurofins_jord_kalk!C40=0,"",Eurofins_jord_kalk!C40)))</f>
        <v>#N/A</v>
      </c>
      <c r="D39" s="59" t="e">
        <f ca="1">_xlfn.IFS(ALS_Jord_Kalk!$AN$2,IF(ISERROR(ALS_Jord_Kalk!D40),"",IF(ALS_Jord_Kalk!D40=0,"",ALS_Jord_Kalk!D40)),Eurofins_jord_kalk!$AN$3,IF(ISERROR(Eurofins_jord_kalk!D40),"",IF(Eurofins_jord_kalk!D40=0,"",Eurofins_jord_kalk!D40)))</f>
        <v>#N/A</v>
      </c>
      <c r="E39" s="59" t="e">
        <f ca="1">_xlfn.IFS(ALS_Jord_Kalk!$AN$2,IF(ISERROR(ALS_Jord_Kalk!E40),"",IF(ALS_Jord_Kalk!E40=0,"",ALS_Jord_Kalk!E40)),Eurofins_jord_kalk!$AN$3,IF(ISERROR(Eurofins_jord_kalk!G40),"",IF(Eurofins_jord_kalk!G40=0,"",Eurofins_jord_kalk!G40)))</f>
        <v>#N/A</v>
      </c>
      <c r="F39" s="59" t="e">
        <f ca="1">_xlfn.IFS(ALS_Jord_Kalk!$AN$2,IF(ISERROR(ALS_Jord_Kalk!F40),"",IF(ALS_Jord_Kalk!F40=0,"",ALS_Jord_Kalk!F40)),Eurofins_jord_kalk!$AN$3,IF(ISERROR(Eurofins_jord_kalk!H40),"",IF(Eurofins_jord_kalk!H40=0,"",Eurofins_jord_kalk!H40)))</f>
        <v>#N/A</v>
      </c>
      <c r="G39" s="34" t="e">
        <f ca="1">_xlfn.IFS(ALS_Jord_Kalk!$AN$2,IF(ISERROR(ALS_Jord_Kalk!G40),"",IF(ALS_Jord_Kalk!G40=0,"",ALS_Jord_Kalk!G40)),Eurofins_jord_kalk!$AN$3,IF(ISERROR(Eurofins_jord_kalk!G40),"",IF(Eurofins_jord_kalk!G40=0,"",Eurofins_jord_kalk!G40)))</f>
        <v>#N/A</v>
      </c>
      <c r="H39" s="34" t="e">
        <f ca="1">_xlfn.IFS(ALS_Jord_Kalk!$AN$2,IF(ISERROR(ALS_Jord_Kalk!H40),"",IF(ALS_Jord_Kalk!H40=0,"",ALS_Jord_Kalk!H40)),Eurofins_jord_kalk!$AN$3,IF(ISERROR(Eurofins_jord_kalk!H40),"",IF(Eurofins_jord_kalk!H40=0,"",Eurofins_jord_kalk!H40)))</f>
        <v>#N/A</v>
      </c>
      <c r="I39" s="34" t="e">
        <f ca="1">_xlfn.IFS(ALS_Jord_Kalk!$AN$2,IF(ISERROR(ALS_Jord_Kalk!I40),"",IF(ALS_Jord_Kalk!I40=0,"",ALS_Jord_Kalk!I40)),Eurofins_jord_kalk!$AN$3,IF(ISERROR(Eurofins_jord_kalk!I40),"",IF(Eurofins_jord_kalk!I40=0,"",Eurofins_jord_kalk!I40)))</f>
        <v>#N/A</v>
      </c>
      <c r="J39" s="34" t="e">
        <f ca="1">_xlfn.IFS(ALS_Jord_Kalk!$AN$2,IF(ISERROR(ALS_Jord_Kalk!J40),"",IF(ALS_Jord_Kalk!J40=0,"",ALS_Jord_Kalk!J40)),Eurofins_jord_kalk!$AN$3,IF(ISERROR(Eurofins_jord_kalk!J40),"",IF(Eurofins_jord_kalk!J40=0,"",Eurofins_jord_kalk!J40)))</f>
        <v>#N/A</v>
      </c>
      <c r="K39" s="34" t="e">
        <f ca="1">_xlfn.IFS(ALS_Jord_Kalk!$AN$2,IF(ISERROR(ALS_Jord_Kalk!K40),"",IF(ALS_Jord_Kalk!K40=0,"",ALS_Jord_Kalk!K40)),Eurofins_jord_kalk!$AN$3,IF(ISERROR(Eurofins_jord_kalk!K40),"",IF(Eurofins_jord_kalk!K40=0,"",Eurofins_jord_kalk!K40)))</f>
        <v>#N/A</v>
      </c>
      <c r="L39" s="34" t="e">
        <f ca="1">_xlfn.IFS(ALS_Jord_Kalk!$AN$2,IF(ISERROR(ALS_Jord_Kalk!L40),"",IF(ALS_Jord_Kalk!L40=0,"",ALS_Jord_Kalk!L40)),Eurofins_jord_kalk!$AN$3,IF(ISERROR(Eurofins_jord_kalk!L40),"",IF(Eurofins_jord_kalk!L40=0,"",Eurofins_jord_kalk!L40)))</f>
        <v>#N/A</v>
      </c>
      <c r="M39" s="34" t="e">
        <f ca="1">_xlfn.IFS(ALS_Jord_Kalk!$AN$2,IF(ISERROR(ALS_Jord_Kalk!M40),"",IF(ALS_Jord_Kalk!M40=0,"",ALS_Jord_Kalk!M40)),Eurofins_jord_kalk!$AN$3,IF(ISERROR(Eurofins_jord_kalk!M40),"",IF(Eurofins_jord_kalk!M40=0,"",Eurofins_jord_kalk!M40)))</f>
        <v>#N/A</v>
      </c>
      <c r="N39" s="34" t="e">
        <f ca="1">_xlfn.IFS(ALS_Jord_Kalk!$AN$2,IF(ISERROR(ALS_Jord_Kalk!N40),"",IF(ALS_Jord_Kalk!N40=0,"",ALS_Jord_Kalk!N40)),Eurofins_jord_kalk!$AN$3,IF(ISERROR(Eurofins_jord_kalk!N40),"",IF(Eurofins_jord_kalk!N40=0,"",Eurofins_jord_kalk!N40)))</f>
        <v>#N/A</v>
      </c>
      <c r="O39" s="34" t="e">
        <f ca="1">_xlfn.IFS(ALS_Jord_Kalk!$AN$2,IF(ISERROR(ALS_Jord_Kalk!O40),"",IF(ALS_Jord_Kalk!O40=0,"",ALS_Jord_Kalk!O40)),Eurofins_jord_kalk!$AN$3,IF(ISERROR(Eurofins_jord_kalk!O40),"",IF(Eurofins_jord_kalk!O40=0,"",Eurofins_jord_kalk!O40)))</f>
        <v>#N/A</v>
      </c>
      <c r="P39" s="34" t="e">
        <f ca="1">_xlfn.IFS(ALS_Jord_Kalk!$AN$2,IF(ISERROR(ALS_Jord_Kalk!P40),"",IF(ALS_Jord_Kalk!P40=0,"",ALS_Jord_Kalk!P40)),Eurofins_jord_kalk!$AN$3,IF(ISERROR(Eurofins_jord_kalk!P40),"",IF(Eurofins_jord_kalk!P40=0,"",Eurofins_jord_kalk!P40)))</f>
        <v>#N/A</v>
      </c>
      <c r="Q39" s="34" t="e">
        <f ca="1">_xlfn.IFS(ALS_Jord_Kalk!$AN$2,IF(ISERROR(ALS_Jord_Kalk!Q40),"",IF(ALS_Jord_Kalk!Q40=0,"",ALS_Jord_Kalk!Q40)),Eurofins_jord_kalk!$AN$3,IF(ISERROR(Eurofins_jord_kalk!Q40),"",IF(Eurofins_jord_kalk!Q40=0,"",Eurofins_jord_kalk!Q40)))</f>
        <v>#N/A</v>
      </c>
      <c r="R39" s="34" t="e">
        <f ca="1">_xlfn.IFS(ALS_Jord_Kalk!$AN$2,IF(ISERROR(ALS_Jord_Kalk!R40),"",IF(ALS_Jord_Kalk!R40=0,"",ALS_Jord_Kalk!R40)),Eurofins_jord_kalk!$AN$3,IF(ISERROR(Eurofins_jord_kalk!R40),"",IF(Eurofins_jord_kalk!R40=0,"",Eurofins_jord_kalk!R40)))</f>
        <v>#N/A</v>
      </c>
      <c r="S39" s="34" t="e">
        <f ca="1">_xlfn.IFS(ALS_Jord_Kalk!$AN$2,IF(ISERROR(ALS_Jord_Kalk!S40),"",IF(ALS_Jord_Kalk!S40=0,"",ALS_Jord_Kalk!S40)),Eurofins_jord_kalk!$AN$3,IF(ISERROR(Eurofins_jord_kalk!S40),"",IF(Eurofins_jord_kalk!S40=0,"",Eurofins_jord_kalk!S40)))</f>
        <v>#N/A</v>
      </c>
      <c r="T39" s="34" t="e">
        <f ca="1">_xlfn.IFS(ALS_Jord_Kalk!$AN$2,IF(ISERROR(ALS_Jord_Kalk!T40),"",IF(ALS_Jord_Kalk!T40=0,"",ALS_Jord_Kalk!T40)),Eurofins_jord_kalk!$AN$3,IF(ISERROR(Eurofins_jord_kalk!T40),"",IF(Eurofins_jord_kalk!T40=0,"",Eurofins_jord_kalk!T40)))</f>
        <v>#N/A</v>
      </c>
      <c r="U39" s="34" t="e">
        <f ca="1">_xlfn.IFS(ALS_Jord_Kalk!$AN$2,IF(ISERROR(ALS_Jord_Kalk!U40),"",IF(ALS_Jord_Kalk!U40=0,"",ALS_Jord_Kalk!U40)),Eurofins_jord_kalk!$AN$3,IF(ISERROR(Eurofins_jord_kalk!U40),"",IF(Eurofins_jord_kalk!U40=0,"",Eurofins_jord_kalk!U40)))</f>
        <v>#N/A</v>
      </c>
      <c r="V39" s="34" t="e">
        <f ca="1">_xlfn.IFS(ALS_Jord_Kalk!$AN$2,IF(ISERROR(ALS_Jord_Kalk!V40),"",IF(ALS_Jord_Kalk!V40=0,"",ALS_Jord_Kalk!V40)),Eurofins_jord_kalk!$AN$3,IF(ISERROR(Eurofins_jord_kalk!V40),"",IF(Eurofins_jord_kalk!V40=0,"",Eurofins_jord_kalk!V40)))</f>
        <v>#N/A</v>
      </c>
      <c r="W39" s="34" t="e">
        <f ca="1">_xlfn.IFS(ALS_Jord_Kalk!$AN$2,IF(ISERROR(ALS_Jord_Kalk!W40),"",IF(ALS_Jord_Kalk!W40=0,"",ALS_Jord_Kalk!W40)),Eurofins_jord_kalk!$AN$3,IF(ISERROR(Eurofins_jord_kalk!W40),"",IF(Eurofins_jord_kalk!W40=0,"",Eurofins_jord_kalk!W40)))</f>
        <v>#N/A</v>
      </c>
      <c r="X39" s="34" t="e">
        <f ca="1">_xlfn.IFS(ALS_Jord_Kalk!$AN$2,IF(ISERROR(ALS_Jord_Kalk!X40),"",IF(ALS_Jord_Kalk!X40=0,"",ALS_Jord_Kalk!X40)),Eurofins_jord_kalk!$AN$3,IF(ISERROR(Eurofins_jord_kalk!X40),"",IF(Eurofins_jord_kalk!X40=0,"",Eurofins_jord_kalk!X40)))</f>
        <v>#N/A</v>
      </c>
      <c r="Y39" s="34" t="e">
        <f ca="1">_xlfn.IFS(ALS_Jord_Kalk!$AN$2,IF(ISERROR(ALS_Jord_Kalk!Y40),"",IF(ALS_Jord_Kalk!Y40=0,"",ALS_Jord_Kalk!Y40)),Eurofins_jord_kalk!$AN$3,IF(ISERROR(Eurofins_jord_kalk!Y40),"",IF(Eurofins_jord_kalk!Y40=0,"",Eurofins_jord_kalk!Y40)))</f>
        <v>#N/A</v>
      </c>
      <c r="Z39" s="34" t="e">
        <f ca="1">_xlfn.IFS(ALS_Jord_Kalk!$AN$2,IF(ISERROR(ALS_Jord_Kalk!Z40),"",IF(ALS_Jord_Kalk!Z40=0,"",ALS_Jord_Kalk!Z40)),Eurofins_jord_kalk!$AN$3,IF(ISERROR(Eurofins_jord_kalk!Z40),"",IF(Eurofins_jord_kalk!Z40=0,"",Eurofins_jord_kalk!Z40)))</f>
        <v>#N/A</v>
      </c>
      <c r="AA39" s="34" t="e">
        <f ca="1">_xlfn.IFS(ALS_Jord_Kalk!$AN$2,IF(ISERROR(ALS_Jord_Kalk!AA40),"",IF(ALS_Jord_Kalk!AA40=0,"",ALS_Jord_Kalk!AA40)),Eurofins_jord_kalk!$AN$3,IF(ISERROR(Eurofins_jord_kalk!AA40),"",IF(Eurofins_jord_kalk!AA40=0,"",Eurofins_jord_kalk!AA40)))</f>
        <v>#N/A</v>
      </c>
      <c r="AB39" s="34" t="e">
        <f ca="1">_xlfn.IFS(ALS_Jord_Kalk!$AN$2,IF(ISERROR(ALS_Jord_Kalk!AB40),"",IF(ALS_Jord_Kalk!AB40=0,"",ALS_Jord_Kalk!AB40)),Eurofins_jord_kalk!$AN$3,IF(ISERROR(Eurofins_jord_kalk!AB40),"",IF(Eurofins_jord_kalk!AB40=0,"",Eurofins_jord_kalk!AB40)))</f>
        <v>#N/A</v>
      </c>
      <c r="AC39" s="34" t="e">
        <f ca="1">_xlfn.IFS(ALS_Jord_Kalk!$AN$2,IF(ISERROR(ALS_Jord_Kalk!AC40),"",IF(ALS_Jord_Kalk!AC40=0,"",ALS_Jord_Kalk!AC40)),Eurofins_jord_kalk!$AN$3,IF(ISERROR(Eurofins_jord_kalk!AC40),"",IF(Eurofins_jord_kalk!AC40=0,"",Eurofins_jord_kalk!AC40)))</f>
        <v>#N/A</v>
      </c>
      <c r="AD39" s="34" t="e">
        <f ca="1">_xlfn.IFS(ALS_Jord_Kalk!$AN$2,IF(ISERROR(ALS_Jord_Kalk!AD40),"",IF(ALS_Jord_Kalk!AD40=0,"",ALS_Jord_Kalk!AD40)),Eurofins_jord_kalk!$AN$3,IF(ISERROR(Eurofins_jord_kalk!AD40),"",IF(Eurofins_jord_kalk!AD40=0,"",Eurofins_jord_kalk!AD40)))</f>
        <v>#N/A</v>
      </c>
      <c r="AE39" s="34" t="e">
        <f ca="1">_xlfn.IFS(ALS_Jord_Kalk!$AN$2,IF(ISERROR(ALS_Jord_Kalk!AE40),"",IF(ALS_Jord_Kalk!AE40=0,"",ALS_Jord_Kalk!AE40)),Eurofins_jord_kalk!$AN$3,IF(ISERROR(Eurofins_jord_kalk!AE40),"",IF(Eurofins_jord_kalk!AE40=0,"",Eurofins_jord_kalk!AE40)))</f>
        <v>#N/A</v>
      </c>
      <c r="AF39" s="34" t="e">
        <f ca="1">_xlfn.IFS(ALS_Jord_Kalk!$AN$2,IF(ISERROR(ALS_Jord_Kalk!AF40),"",IF(ALS_Jord_Kalk!AF40=0,"",ALS_Jord_Kalk!AF40)),Eurofins_jord_kalk!$AN$3,IF(ISERROR(Eurofins_jord_kalk!AF40),"",IF(Eurofins_jord_kalk!AF40=0,"",Eurofins_jord_kalk!AF40)))</f>
        <v>#N/A</v>
      </c>
      <c r="AG39" s="34" t="e">
        <f ca="1">_xlfn.IFS(ALS_Jord_Kalk!$AN$2,IF(ISERROR(ALS_Jord_Kalk!AG40),"",IF(ALS_Jord_Kalk!AG40=0,"",ALS_Jord_Kalk!AG40)),Eurofins_jord_kalk!$AN$3,IF(ISERROR(Eurofins_jord_kalk!AG40),"",IF(Eurofins_jord_kalk!AG40=0,"",Eurofins_jord_kalk!AG40)))</f>
        <v>#N/A</v>
      </c>
      <c r="AH39" s="43"/>
    </row>
    <row r="40" spans="1:34" x14ac:dyDescent="0.25">
      <c r="A40" s="42"/>
      <c r="B40" s="32" t="e">
        <f ca="1">_xlfn.IFS(ALS_Jord_Kalk!$AN$2,IF(ISERROR(ALS_Jord_Kalk!B41),"",IF(ALS_Jord_Kalk!B41=0,"",ALS_Jord_Kalk!B41)),Eurofins_jord_kalk!$AN$3,IF(ISERROR(Eurofins_jord_kalk!B41),"",IF(Eurofins_jord_kalk!B41=0,"",Eurofins_jord_kalk!B41)))</f>
        <v>#N/A</v>
      </c>
      <c r="C40" s="32" t="e">
        <f ca="1">_xlfn.IFS(ALS_Jord_Kalk!$AN$2,IF(ISERROR(ALS_Jord_Kalk!C41),"",IF(ALS_Jord_Kalk!C41=0,"",ALS_Jord_Kalk!C41)),Eurofins_jord_kalk!$AN$3,IF(ISERROR(Eurofins_jord_kalk!C41),"",IF(Eurofins_jord_kalk!C41=0,"",Eurofins_jord_kalk!C41)))</f>
        <v>#N/A</v>
      </c>
      <c r="D40" s="59" t="e">
        <f ca="1">_xlfn.IFS(ALS_Jord_Kalk!$AN$2,IF(ISERROR(ALS_Jord_Kalk!D41),"",IF(ALS_Jord_Kalk!D41=0,"",ALS_Jord_Kalk!D41)),Eurofins_jord_kalk!$AN$3,IF(ISERROR(Eurofins_jord_kalk!D41),"",IF(Eurofins_jord_kalk!D41=0,"",Eurofins_jord_kalk!D41)))</f>
        <v>#N/A</v>
      </c>
      <c r="E40" s="59" t="e">
        <f ca="1">_xlfn.IFS(ALS_Jord_Kalk!$AN$2,IF(ISERROR(ALS_Jord_Kalk!E41),"",IF(ALS_Jord_Kalk!E41=0,"",ALS_Jord_Kalk!E41)),Eurofins_jord_kalk!$AN$3,IF(ISERROR(Eurofins_jord_kalk!G41),"",IF(Eurofins_jord_kalk!G41=0,"",Eurofins_jord_kalk!G41)))</f>
        <v>#N/A</v>
      </c>
      <c r="F40" s="59" t="e">
        <f ca="1">_xlfn.IFS(ALS_Jord_Kalk!$AN$2,IF(ISERROR(ALS_Jord_Kalk!F41),"",IF(ALS_Jord_Kalk!F41=0,"",ALS_Jord_Kalk!F41)),Eurofins_jord_kalk!$AN$3,IF(ISERROR(Eurofins_jord_kalk!H41),"",IF(Eurofins_jord_kalk!H41=0,"",Eurofins_jord_kalk!H41)))</f>
        <v>#N/A</v>
      </c>
      <c r="G40" s="34" t="e">
        <f ca="1">_xlfn.IFS(ALS_Jord_Kalk!$AN$2,IF(ISERROR(ALS_Jord_Kalk!G41),"",IF(ALS_Jord_Kalk!G41=0,"",ALS_Jord_Kalk!G41)),Eurofins_jord_kalk!$AN$3,IF(ISERROR(Eurofins_jord_kalk!G41),"",IF(Eurofins_jord_kalk!G41=0,"",Eurofins_jord_kalk!G41)))</f>
        <v>#N/A</v>
      </c>
      <c r="H40" s="34" t="e">
        <f ca="1">_xlfn.IFS(ALS_Jord_Kalk!$AN$2,IF(ISERROR(ALS_Jord_Kalk!H41),"",IF(ALS_Jord_Kalk!H41=0,"",ALS_Jord_Kalk!H41)),Eurofins_jord_kalk!$AN$3,IF(ISERROR(Eurofins_jord_kalk!H41),"",IF(Eurofins_jord_kalk!H41=0,"",Eurofins_jord_kalk!H41)))</f>
        <v>#N/A</v>
      </c>
      <c r="I40" s="34" t="e">
        <f ca="1">_xlfn.IFS(ALS_Jord_Kalk!$AN$2,IF(ISERROR(ALS_Jord_Kalk!I41),"",IF(ALS_Jord_Kalk!I41=0,"",ALS_Jord_Kalk!I41)),Eurofins_jord_kalk!$AN$3,IF(ISERROR(Eurofins_jord_kalk!I41),"",IF(Eurofins_jord_kalk!I41=0,"",Eurofins_jord_kalk!I41)))</f>
        <v>#N/A</v>
      </c>
      <c r="J40" s="34" t="e">
        <f ca="1">_xlfn.IFS(ALS_Jord_Kalk!$AN$2,IF(ISERROR(ALS_Jord_Kalk!J41),"",IF(ALS_Jord_Kalk!J41=0,"",ALS_Jord_Kalk!J41)),Eurofins_jord_kalk!$AN$3,IF(ISERROR(Eurofins_jord_kalk!J41),"",IF(Eurofins_jord_kalk!J41=0,"",Eurofins_jord_kalk!J41)))</f>
        <v>#N/A</v>
      </c>
      <c r="K40" s="34" t="e">
        <f ca="1">_xlfn.IFS(ALS_Jord_Kalk!$AN$2,IF(ISERROR(ALS_Jord_Kalk!K41),"",IF(ALS_Jord_Kalk!K41=0,"",ALS_Jord_Kalk!K41)),Eurofins_jord_kalk!$AN$3,IF(ISERROR(Eurofins_jord_kalk!K41),"",IF(Eurofins_jord_kalk!K41=0,"",Eurofins_jord_kalk!K41)))</f>
        <v>#N/A</v>
      </c>
      <c r="L40" s="34" t="e">
        <f ca="1">_xlfn.IFS(ALS_Jord_Kalk!$AN$2,IF(ISERROR(ALS_Jord_Kalk!L41),"",IF(ALS_Jord_Kalk!L41=0,"",ALS_Jord_Kalk!L41)),Eurofins_jord_kalk!$AN$3,IF(ISERROR(Eurofins_jord_kalk!L41),"",IF(Eurofins_jord_kalk!L41=0,"",Eurofins_jord_kalk!L41)))</f>
        <v>#N/A</v>
      </c>
      <c r="M40" s="34" t="e">
        <f ca="1">_xlfn.IFS(ALS_Jord_Kalk!$AN$2,IF(ISERROR(ALS_Jord_Kalk!M41),"",IF(ALS_Jord_Kalk!M41=0,"",ALS_Jord_Kalk!M41)),Eurofins_jord_kalk!$AN$3,IF(ISERROR(Eurofins_jord_kalk!M41),"",IF(Eurofins_jord_kalk!M41=0,"",Eurofins_jord_kalk!M41)))</f>
        <v>#N/A</v>
      </c>
      <c r="N40" s="34" t="e">
        <f ca="1">_xlfn.IFS(ALS_Jord_Kalk!$AN$2,IF(ISERROR(ALS_Jord_Kalk!N41),"",IF(ALS_Jord_Kalk!N41=0,"",ALS_Jord_Kalk!N41)),Eurofins_jord_kalk!$AN$3,IF(ISERROR(Eurofins_jord_kalk!N41),"",IF(Eurofins_jord_kalk!N41=0,"",Eurofins_jord_kalk!N41)))</f>
        <v>#N/A</v>
      </c>
      <c r="O40" s="34" t="e">
        <f ca="1">_xlfn.IFS(ALS_Jord_Kalk!$AN$2,IF(ISERROR(ALS_Jord_Kalk!O41),"",IF(ALS_Jord_Kalk!O41=0,"",ALS_Jord_Kalk!O41)),Eurofins_jord_kalk!$AN$3,IF(ISERROR(Eurofins_jord_kalk!O41),"",IF(Eurofins_jord_kalk!O41=0,"",Eurofins_jord_kalk!O41)))</f>
        <v>#N/A</v>
      </c>
      <c r="P40" s="34" t="e">
        <f ca="1">_xlfn.IFS(ALS_Jord_Kalk!$AN$2,IF(ISERROR(ALS_Jord_Kalk!P41),"",IF(ALS_Jord_Kalk!P41=0,"",ALS_Jord_Kalk!P41)),Eurofins_jord_kalk!$AN$3,IF(ISERROR(Eurofins_jord_kalk!P41),"",IF(Eurofins_jord_kalk!P41=0,"",Eurofins_jord_kalk!P41)))</f>
        <v>#N/A</v>
      </c>
      <c r="Q40" s="34" t="e">
        <f ca="1">_xlfn.IFS(ALS_Jord_Kalk!$AN$2,IF(ISERROR(ALS_Jord_Kalk!Q41),"",IF(ALS_Jord_Kalk!Q41=0,"",ALS_Jord_Kalk!Q41)),Eurofins_jord_kalk!$AN$3,IF(ISERROR(Eurofins_jord_kalk!Q41),"",IF(Eurofins_jord_kalk!Q41=0,"",Eurofins_jord_kalk!Q41)))</f>
        <v>#N/A</v>
      </c>
      <c r="R40" s="34" t="e">
        <f ca="1">_xlfn.IFS(ALS_Jord_Kalk!$AN$2,IF(ISERROR(ALS_Jord_Kalk!R41),"",IF(ALS_Jord_Kalk!R41=0,"",ALS_Jord_Kalk!R41)),Eurofins_jord_kalk!$AN$3,IF(ISERROR(Eurofins_jord_kalk!R41),"",IF(Eurofins_jord_kalk!R41=0,"",Eurofins_jord_kalk!R41)))</f>
        <v>#N/A</v>
      </c>
      <c r="S40" s="34" t="e">
        <f ca="1">_xlfn.IFS(ALS_Jord_Kalk!$AN$2,IF(ISERROR(ALS_Jord_Kalk!S41),"",IF(ALS_Jord_Kalk!S41=0,"",ALS_Jord_Kalk!S41)),Eurofins_jord_kalk!$AN$3,IF(ISERROR(Eurofins_jord_kalk!S41),"",IF(Eurofins_jord_kalk!S41=0,"",Eurofins_jord_kalk!S41)))</f>
        <v>#N/A</v>
      </c>
      <c r="T40" s="34" t="e">
        <f ca="1">_xlfn.IFS(ALS_Jord_Kalk!$AN$2,IF(ISERROR(ALS_Jord_Kalk!T41),"",IF(ALS_Jord_Kalk!T41=0,"",ALS_Jord_Kalk!T41)),Eurofins_jord_kalk!$AN$3,IF(ISERROR(Eurofins_jord_kalk!T41),"",IF(Eurofins_jord_kalk!T41=0,"",Eurofins_jord_kalk!T41)))</f>
        <v>#N/A</v>
      </c>
      <c r="U40" s="34" t="e">
        <f ca="1">_xlfn.IFS(ALS_Jord_Kalk!$AN$2,IF(ISERROR(ALS_Jord_Kalk!U41),"",IF(ALS_Jord_Kalk!U41=0,"",ALS_Jord_Kalk!U41)),Eurofins_jord_kalk!$AN$3,IF(ISERROR(Eurofins_jord_kalk!U41),"",IF(Eurofins_jord_kalk!U41=0,"",Eurofins_jord_kalk!U41)))</f>
        <v>#N/A</v>
      </c>
      <c r="V40" s="34" t="e">
        <f ca="1">_xlfn.IFS(ALS_Jord_Kalk!$AN$2,IF(ISERROR(ALS_Jord_Kalk!V41),"",IF(ALS_Jord_Kalk!V41=0,"",ALS_Jord_Kalk!V41)),Eurofins_jord_kalk!$AN$3,IF(ISERROR(Eurofins_jord_kalk!V41),"",IF(Eurofins_jord_kalk!V41=0,"",Eurofins_jord_kalk!V41)))</f>
        <v>#N/A</v>
      </c>
      <c r="W40" s="34" t="e">
        <f ca="1">_xlfn.IFS(ALS_Jord_Kalk!$AN$2,IF(ISERROR(ALS_Jord_Kalk!W41),"",IF(ALS_Jord_Kalk!W41=0,"",ALS_Jord_Kalk!W41)),Eurofins_jord_kalk!$AN$3,IF(ISERROR(Eurofins_jord_kalk!W41),"",IF(Eurofins_jord_kalk!W41=0,"",Eurofins_jord_kalk!W41)))</f>
        <v>#N/A</v>
      </c>
      <c r="X40" s="34" t="e">
        <f ca="1">_xlfn.IFS(ALS_Jord_Kalk!$AN$2,IF(ISERROR(ALS_Jord_Kalk!X41),"",IF(ALS_Jord_Kalk!X41=0,"",ALS_Jord_Kalk!X41)),Eurofins_jord_kalk!$AN$3,IF(ISERROR(Eurofins_jord_kalk!X41),"",IF(Eurofins_jord_kalk!X41=0,"",Eurofins_jord_kalk!X41)))</f>
        <v>#N/A</v>
      </c>
      <c r="Y40" s="34" t="e">
        <f ca="1">_xlfn.IFS(ALS_Jord_Kalk!$AN$2,IF(ISERROR(ALS_Jord_Kalk!Y41),"",IF(ALS_Jord_Kalk!Y41=0,"",ALS_Jord_Kalk!Y41)),Eurofins_jord_kalk!$AN$3,IF(ISERROR(Eurofins_jord_kalk!Y41),"",IF(Eurofins_jord_kalk!Y41=0,"",Eurofins_jord_kalk!Y41)))</f>
        <v>#N/A</v>
      </c>
      <c r="Z40" s="34" t="e">
        <f ca="1">_xlfn.IFS(ALS_Jord_Kalk!$AN$2,IF(ISERROR(ALS_Jord_Kalk!Z41),"",IF(ALS_Jord_Kalk!Z41=0,"",ALS_Jord_Kalk!Z41)),Eurofins_jord_kalk!$AN$3,IF(ISERROR(Eurofins_jord_kalk!Z41),"",IF(Eurofins_jord_kalk!Z41=0,"",Eurofins_jord_kalk!Z41)))</f>
        <v>#N/A</v>
      </c>
      <c r="AA40" s="34" t="e">
        <f ca="1">_xlfn.IFS(ALS_Jord_Kalk!$AN$2,IF(ISERROR(ALS_Jord_Kalk!AA41),"",IF(ALS_Jord_Kalk!AA41=0,"",ALS_Jord_Kalk!AA41)),Eurofins_jord_kalk!$AN$3,IF(ISERROR(Eurofins_jord_kalk!AA41),"",IF(Eurofins_jord_kalk!AA41=0,"",Eurofins_jord_kalk!AA41)))</f>
        <v>#N/A</v>
      </c>
      <c r="AB40" s="34" t="e">
        <f ca="1">_xlfn.IFS(ALS_Jord_Kalk!$AN$2,IF(ISERROR(ALS_Jord_Kalk!AB41),"",IF(ALS_Jord_Kalk!AB41=0,"",ALS_Jord_Kalk!AB41)),Eurofins_jord_kalk!$AN$3,IF(ISERROR(Eurofins_jord_kalk!AB41),"",IF(Eurofins_jord_kalk!AB41=0,"",Eurofins_jord_kalk!AB41)))</f>
        <v>#N/A</v>
      </c>
      <c r="AC40" s="34" t="e">
        <f ca="1">_xlfn.IFS(ALS_Jord_Kalk!$AN$2,IF(ISERROR(ALS_Jord_Kalk!AC41),"",IF(ALS_Jord_Kalk!AC41=0,"",ALS_Jord_Kalk!AC41)),Eurofins_jord_kalk!$AN$3,IF(ISERROR(Eurofins_jord_kalk!AC41),"",IF(Eurofins_jord_kalk!AC41=0,"",Eurofins_jord_kalk!AC41)))</f>
        <v>#N/A</v>
      </c>
      <c r="AD40" s="34" t="e">
        <f ca="1">_xlfn.IFS(ALS_Jord_Kalk!$AN$2,IF(ISERROR(ALS_Jord_Kalk!AD41),"",IF(ALS_Jord_Kalk!AD41=0,"",ALS_Jord_Kalk!AD41)),Eurofins_jord_kalk!$AN$3,IF(ISERROR(Eurofins_jord_kalk!AD41),"",IF(Eurofins_jord_kalk!AD41=0,"",Eurofins_jord_kalk!AD41)))</f>
        <v>#N/A</v>
      </c>
      <c r="AE40" s="34" t="e">
        <f ca="1">_xlfn.IFS(ALS_Jord_Kalk!$AN$2,IF(ISERROR(ALS_Jord_Kalk!AE41),"",IF(ALS_Jord_Kalk!AE41=0,"",ALS_Jord_Kalk!AE41)),Eurofins_jord_kalk!$AN$3,IF(ISERROR(Eurofins_jord_kalk!AE41),"",IF(Eurofins_jord_kalk!AE41=0,"",Eurofins_jord_kalk!AE41)))</f>
        <v>#N/A</v>
      </c>
      <c r="AF40" s="34" t="e">
        <f ca="1">_xlfn.IFS(ALS_Jord_Kalk!$AN$2,IF(ISERROR(ALS_Jord_Kalk!AF41),"",IF(ALS_Jord_Kalk!AF41=0,"",ALS_Jord_Kalk!AF41)),Eurofins_jord_kalk!$AN$3,IF(ISERROR(Eurofins_jord_kalk!AF41),"",IF(Eurofins_jord_kalk!AF41=0,"",Eurofins_jord_kalk!AF41)))</f>
        <v>#N/A</v>
      </c>
      <c r="AG40" s="34" t="e">
        <f ca="1">_xlfn.IFS(ALS_Jord_Kalk!$AN$2,IF(ISERROR(ALS_Jord_Kalk!AG41),"",IF(ALS_Jord_Kalk!AG41=0,"",ALS_Jord_Kalk!AG41)),Eurofins_jord_kalk!$AN$3,IF(ISERROR(Eurofins_jord_kalk!AG41),"",IF(Eurofins_jord_kalk!AG41=0,"",Eurofins_jord_kalk!AG41)))</f>
        <v>#N/A</v>
      </c>
      <c r="AH40" s="43"/>
    </row>
    <row r="41" spans="1:34" x14ac:dyDescent="0.25">
      <c r="A41" s="42"/>
      <c r="B41" s="32" t="e">
        <f ca="1">_xlfn.IFS(ALS_Jord_Kalk!$AN$2,IF(ISERROR(ALS_Jord_Kalk!B42),"",IF(ALS_Jord_Kalk!B42=0,"",ALS_Jord_Kalk!B42)),Eurofins_jord_kalk!$AN$3,IF(ISERROR(Eurofins_jord_kalk!B42),"",IF(Eurofins_jord_kalk!B42=0,"",Eurofins_jord_kalk!B42)))</f>
        <v>#N/A</v>
      </c>
      <c r="C41" s="32" t="e">
        <f ca="1">_xlfn.IFS(ALS_Jord_Kalk!$AN$2,IF(ISERROR(ALS_Jord_Kalk!C42),"",IF(ALS_Jord_Kalk!C42=0,"",ALS_Jord_Kalk!C42)),Eurofins_jord_kalk!$AN$3,IF(ISERROR(Eurofins_jord_kalk!C42),"",IF(Eurofins_jord_kalk!C42=0,"",Eurofins_jord_kalk!C42)))</f>
        <v>#N/A</v>
      </c>
      <c r="D41" s="59" t="e">
        <f ca="1">_xlfn.IFS(ALS_Jord_Kalk!$AN$2,IF(ISERROR(ALS_Jord_Kalk!D42),"",IF(ALS_Jord_Kalk!D42=0,"",ALS_Jord_Kalk!D42)),Eurofins_jord_kalk!$AN$3,IF(ISERROR(Eurofins_jord_kalk!D42),"",IF(Eurofins_jord_kalk!D42=0,"",Eurofins_jord_kalk!D42)))</f>
        <v>#N/A</v>
      </c>
      <c r="E41" s="59" t="e">
        <f ca="1">_xlfn.IFS(ALS_Jord_Kalk!$AN$2,IF(ISERROR(ALS_Jord_Kalk!E42),"",IF(ALS_Jord_Kalk!E42=0,"",ALS_Jord_Kalk!E42)),Eurofins_jord_kalk!$AN$3,IF(ISERROR(Eurofins_jord_kalk!G42),"",IF(Eurofins_jord_kalk!G42=0,"",Eurofins_jord_kalk!G42)))</f>
        <v>#N/A</v>
      </c>
      <c r="F41" s="59" t="e">
        <f ca="1">_xlfn.IFS(ALS_Jord_Kalk!$AN$2,IF(ISERROR(ALS_Jord_Kalk!F42),"",IF(ALS_Jord_Kalk!F42=0,"",ALS_Jord_Kalk!F42)),Eurofins_jord_kalk!$AN$3,IF(ISERROR(Eurofins_jord_kalk!H42),"",IF(Eurofins_jord_kalk!H42=0,"",Eurofins_jord_kalk!H42)))</f>
        <v>#N/A</v>
      </c>
      <c r="G41" s="34" t="e">
        <f ca="1">_xlfn.IFS(ALS_Jord_Kalk!$AN$2,IF(ISERROR(ALS_Jord_Kalk!G42),"",IF(ALS_Jord_Kalk!G42=0,"",ALS_Jord_Kalk!G42)),Eurofins_jord_kalk!$AN$3,IF(ISERROR(Eurofins_jord_kalk!G42),"",IF(Eurofins_jord_kalk!G42=0,"",Eurofins_jord_kalk!G42)))</f>
        <v>#N/A</v>
      </c>
      <c r="H41" s="34" t="e">
        <f ca="1">_xlfn.IFS(ALS_Jord_Kalk!$AN$2,IF(ISERROR(ALS_Jord_Kalk!H42),"",IF(ALS_Jord_Kalk!H42=0,"",ALS_Jord_Kalk!H42)),Eurofins_jord_kalk!$AN$3,IF(ISERROR(Eurofins_jord_kalk!H42),"",IF(Eurofins_jord_kalk!H42=0,"",Eurofins_jord_kalk!H42)))</f>
        <v>#N/A</v>
      </c>
      <c r="I41" s="34" t="e">
        <f ca="1">_xlfn.IFS(ALS_Jord_Kalk!$AN$2,IF(ISERROR(ALS_Jord_Kalk!I42),"",IF(ALS_Jord_Kalk!I42=0,"",ALS_Jord_Kalk!I42)),Eurofins_jord_kalk!$AN$3,IF(ISERROR(Eurofins_jord_kalk!I42),"",IF(Eurofins_jord_kalk!I42=0,"",Eurofins_jord_kalk!I42)))</f>
        <v>#N/A</v>
      </c>
      <c r="J41" s="34" t="e">
        <f ca="1">_xlfn.IFS(ALS_Jord_Kalk!$AN$2,IF(ISERROR(ALS_Jord_Kalk!J42),"",IF(ALS_Jord_Kalk!J42=0,"",ALS_Jord_Kalk!J42)),Eurofins_jord_kalk!$AN$3,IF(ISERROR(Eurofins_jord_kalk!J42),"",IF(Eurofins_jord_kalk!J42=0,"",Eurofins_jord_kalk!J42)))</f>
        <v>#N/A</v>
      </c>
      <c r="K41" s="34" t="e">
        <f ca="1">_xlfn.IFS(ALS_Jord_Kalk!$AN$2,IF(ISERROR(ALS_Jord_Kalk!K42),"",IF(ALS_Jord_Kalk!K42=0,"",ALS_Jord_Kalk!K42)),Eurofins_jord_kalk!$AN$3,IF(ISERROR(Eurofins_jord_kalk!K42),"",IF(Eurofins_jord_kalk!K42=0,"",Eurofins_jord_kalk!K42)))</f>
        <v>#N/A</v>
      </c>
      <c r="L41" s="34" t="e">
        <f ca="1">_xlfn.IFS(ALS_Jord_Kalk!$AN$2,IF(ISERROR(ALS_Jord_Kalk!L42),"",IF(ALS_Jord_Kalk!L42=0,"",ALS_Jord_Kalk!L42)),Eurofins_jord_kalk!$AN$3,IF(ISERROR(Eurofins_jord_kalk!L42),"",IF(Eurofins_jord_kalk!L42=0,"",Eurofins_jord_kalk!L42)))</f>
        <v>#N/A</v>
      </c>
      <c r="M41" s="34" t="e">
        <f ca="1">_xlfn.IFS(ALS_Jord_Kalk!$AN$2,IF(ISERROR(ALS_Jord_Kalk!M42),"",IF(ALS_Jord_Kalk!M42=0,"",ALS_Jord_Kalk!M42)),Eurofins_jord_kalk!$AN$3,IF(ISERROR(Eurofins_jord_kalk!M42),"",IF(Eurofins_jord_kalk!M42=0,"",Eurofins_jord_kalk!M42)))</f>
        <v>#N/A</v>
      </c>
      <c r="N41" s="34" t="e">
        <f ca="1">_xlfn.IFS(ALS_Jord_Kalk!$AN$2,IF(ISERROR(ALS_Jord_Kalk!N42),"",IF(ALS_Jord_Kalk!N42=0,"",ALS_Jord_Kalk!N42)),Eurofins_jord_kalk!$AN$3,IF(ISERROR(Eurofins_jord_kalk!N42),"",IF(Eurofins_jord_kalk!N42=0,"",Eurofins_jord_kalk!N42)))</f>
        <v>#N/A</v>
      </c>
      <c r="O41" s="34" t="e">
        <f ca="1">_xlfn.IFS(ALS_Jord_Kalk!$AN$2,IF(ISERROR(ALS_Jord_Kalk!O42),"",IF(ALS_Jord_Kalk!O42=0,"",ALS_Jord_Kalk!O42)),Eurofins_jord_kalk!$AN$3,IF(ISERROR(Eurofins_jord_kalk!O42),"",IF(Eurofins_jord_kalk!O42=0,"",Eurofins_jord_kalk!O42)))</f>
        <v>#N/A</v>
      </c>
      <c r="P41" s="34" t="e">
        <f ca="1">_xlfn.IFS(ALS_Jord_Kalk!$AN$2,IF(ISERROR(ALS_Jord_Kalk!P42),"",IF(ALS_Jord_Kalk!P42=0,"",ALS_Jord_Kalk!P42)),Eurofins_jord_kalk!$AN$3,IF(ISERROR(Eurofins_jord_kalk!P42),"",IF(Eurofins_jord_kalk!P42=0,"",Eurofins_jord_kalk!P42)))</f>
        <v>#N/A</v>
      </c>
      <c r="Q41" s="34" t="e">
        <f ca="1">_xlfn.IFS(ALS_Jord_Kalk!$AN$2,IF(ISERROR(ALS_Jord_Kalk!Q42),"",IF(ALS_Jord_Kalk!Q42=0,"",ALS_Jord_Kalk!Q42)),Eurofins_jord_kalk!$AN$3,IF(ISERROR(Eurofins_jord_kalk!Q42),"",IF(Eurofins_jord_kalk!Q42=0,"",Eurofins_jord_kalk!Q42)))</f>
        <v>#N/A</v>
      </c>
      <c r="R41" s="34" t="e">
        <f ca="1">_xlfn.IFS(ALS_Jord_Kalk!$AN$2,IF(ISERROR(ALS_Jord_Kalk!R42),"",IF(ALS_Jord_Kalk!R42=0,"",ALS_Jord_Kalk!R42)),Eurofins_jord_kalk!$AN$3,IF(ISERROR(Eurofins_jord_kalk!R42),"",IF(Eurofins_jord_kalk!R42=0,"",Eurofins_jord_kalk!R42)))</f>
        <v>#N/A</v>
      </c>
      <c r="S41" s="34" t="e">
        <f ca="1">_xlfn.IFS(ALS_Jord_Kalk!$AN$2,IF(ISERROR(ALS_Jord_Kalk!S42),"",IF(ALS_Jord_Kalk!S42=0,"",ALS_Jord_Kalk!S42)),Eurofins_jord_kalk!$AN$3,IF(ISERROR(Eurofins_jord_kalk!S42),"",IF(Eurofins_jord_kalk!S42=0,"",Eurofins_jord_kalk!S42)))</f>
        <v>#N/A</v>
      </c>
      <c r="T41" s="34" t="e">
        <f ca="1">_xlfn.IFS(ALS_Jord_Kalk!$AN$2,IF(ISERROR(ALS_Jord_Kalk!T42),"",IF(ALS_Jord_Kalk!T42=0,"",ALS_Jord_Kalk!T42)),Eurofins_jord_kalk!$AN$3,IF(ISERROR(Eurofins_jord_kalk!T42),"",IF(Eurofins_jord_kalk!T42=0,"",Eurofins_jord_kalk!T42)))</f>
        <v>#N/A</v>
      </c>
      <c r="U41" s="34" t="e">
        <f ca="1">_xlfn.IFS(ALS_Jord_Kalk!$AN$2,IF(ISERROR(ALS_Jord_Kalk!U42),"",IF(ALS_Jord_Kalk!U42=0,"",ALS_Jord_Kalk!U42)),Eurofins_jord_kalk!$AN$3,IF(ISERROR(Eurofins_jord_kalk!U42),"",IF(Eurofins_jord_kalk!U42=0,"",Eurofins_jord_kalk!U42)))</f>
        <v>#N/A</v>
      </c>
      <c r="V41" s="34" t="e">
        <f ca="1">_xlfn.IFS(ALS_Jord_Kalk!$AN$2,IF(ISERROR(ALS_Jord_Kalk!V42),"",IF(ALS_Jord_Kalk!V42=0,"",ALS_Jord_Kalk!V42)),Eurofins_jord_kalk!$AN$3,IF(ISERROR(Eurofins_jord_kalk!V42),"",IF(Eurofins_jord_kalk!V42=0,"",Eurofins_jord_kalk!V42)))</f>
        <v>#N/A</v>
      </c>
      <c r="W41" s="34" t="e">
        <f ca="1">_xlfn.IFS(ALS_Jord_Kalk!$AN$2,IF(ISERROR(ALS_Jord_Kalk!W42),"",IF(ALS_Jord_Kalk!W42=0,"",ALS_Jord_Kalk!W42)),Eurofins_jord_kalk!$AN$3,IF(ISERROR(Eurofins_jord_kalk!W42),"",IF(Eurofins_jord_kalk!W42=0,"",Eurofins_jord_kalk!W42)))</f>
        <v>#N/A</v>
      </c>
      <c r="X41" s="34" t="e">
        <f ca="1">_xlfn.IFS(ALS_Jord_Kalk!$AN$2,IF(ISERROR(ALS_Jord_Kalk!X42),"",IF(ALS_Jord_Kalk!X42=0,"",ALS_Jord_Kalk!X42)),Eurofins_jord_kalk!$AN$3,IF(ISERROR(Eurofins_jord_kalk!X42),"",IF(Eurofins_jord_kalk!X42=0,"",Eurofins_jord_kalk!X42)))</f>
        <v>#N/A</v>
      </c>
      <c r="Y41" s="34" t="e">
        <f ca="1">_xlfn.IFS(ALS_Jord_Kalk!$AN$2,IF(ISERROR(ALS_Jord_Kalk!Y42),"",IF(ALS_Jord_Kalk!Y42=0,"",ALS_Jord_Kalk!Y42)),Eurofins_jord_kalk!$AN$3,IF(ISERROR(Eurofins_jord_kalk!Y42),"",IF(Eurofins_jord_kalk!Y42=0,"",Eurofins_jord_kalk!Y42)))</f>
        <v>#N/A</v>
      </c>
      <c r="Z41" s="34" t="e">
        <f ca="1">_xlfn.IFS(ALS_Jord_Kalk!$AN$2,IF(ISERROR(ALS_Jord_Kalk!Z42),"",IF(ALS_Jord_Kalk!Z42=0,"",ALS_Jord_Kalk!Z42)),Eurofins_jord_kalk!$AN$3,IF(ISERROR(Eurofins_jord_kalk!Z42),"",IF(Eurofins_jord_kalk!Z42=0,"",Eurofins_jord_kalk!Z42)))</f>
        <v>#N/A</v>
      </c>
      <c r="AA41" s="34" t="e">
        <f ca="1">_xlfn.IFS(ALS_Jord_Kalk!$AN$2,IF(ISERROR(ALS_Jord_Kalk!AA42),"",IF(ALS_Jord_Kalk!AA42=0,"",ALS_Jord_Kalk!AA42)),Eurofins_jord_kalk!$AN$3,IF(ISERROR(Eurofins_jord_kalk!AA42),"",IF(Eurofins_jord_kalk!AA42=0,"",Eurofins_jord_kalk!AA42)))</f>
        <v>#N/A</v>
      </c>
      <c r="AB41" s="34" t="e">
        <f ca="1">_xlfn.IFS(ALS_Jord_Kalk!$AN$2,IF(ISERROR(ALS_Jord_Kalk!AB42),"",IF(ALS_Jord_Kalk!AB42=0,"",ALS_Jord_Kalk!AB42)),Eurofins_jord_kalk!$AN$3,IF(ISERROR(Eurofins_jord_kalk!AB42),"",IF(Eurofins_jord_kalk!AB42=0,"",Eurofins_jord_kalk!AB42)))</f>
        <v>#N/A</v>
      </c>
      <c r="AC41" s="34" t="e">
        <f ca="1">_xlfn.IFS(ALS_Jord_Kalk!$AN$2,IF(ISERROR(ALS_Jord_Kalk!AC42),"",IF(ALS_Jord_Kalk!AC42=0,"",ALS_Jord_Kalk!AC42)),Eurofins_jord_kalk!$AN$3,IF(ISERROR(Eurofins_jord_kalk!AC42),"",IF(Eurofins_jord_kalk!AC42=0,"",Eurofins_jord_kalk!AC42)))</f>
        <v>#N/A</v>
      </c>
      <c r="AD41" s="34" t="e">
        <f ca="1">_xlfn.IFS(ALS_Jord_Kalk!$AN$2,IF(ISERROR(ALS_Jord_Kalk!AD42),"",IF(ALS_Jord_Kalk!AD42=0,"",ALS_Jord_Kalk!AD42)),Eurofins_jord_kalk!$AN$3,IF(ISERROR(Eurofins_jord_kalk!AD42),"",IF(Eurofins_jord_kalk!AD42=0,"",Eurofins_jord_kalk!AD42)))</f>
        <v>#N/A</v>
      </c>
      <c r="AE41" s="34" t="e">
        <f ca="1">_xlfn.IFS(ALS_Jord_Kalk!$AN$2,IF(ISERROR(ALS_Jord_Kalk!AE42),"",IF(ALS_Jord_Kalk!AE42=0,"",ALS_Jord_Kalk!AE42)),Eurofins_jord_kalk!$AN$3,IF(ISERROR(Eurofins_jord_kalk!AE42),"",IF(Eurofins_jord_kalk!AE42=0,"",Eurofins_jord_kalk!AE42)))</f>
        <v>#N/A</v>
      </c>
      <c r="AF41" s="34" t="e">
        <f ca="1">_xlfn.IFS(ALS_Jord_Kalk!$AN$2,IF(ISERROR(ALS_Jord_Kalk!AF42),"",IF(ALS_Jord_Kalk!AF42=0,"",ALS_Jord_Kalk!AF42)),Eurofins_jord_kalk!$AN$3,IF(ISERROR(Eurofins_jord_kalk!AF42),"",IF(Eurofins_jord_kalk!AF42=0,"",Eurofins_jord_kalk!AF42)))</f>
        <v>#N/A</v>
      </c>
      <c r="AG41" s="34" t="e">
        <f ca="1">_xlfn.IFS(ALS_Jord_Kalk!$AN$2,IF(ISERROR(ALS_Jord_Kalk!AG42),"",IF(ALS_Jord_Kalk!AG42=0,"",ALS_Jord_Kalk!AG42)),Eurofins_jord_kalk!$AN$3,IF(ISERROR(Eurofins_jord_kalk!AG42),"",IF(Eurofins_jord_kalk!AG42=0,"",Eurofins_jord_kalk!AG42)))</f>
        <v>#N/A</v>
      </c>
      <c r="AH41" s="43"/>
    </row>
    <row r="42" spans="1:34" x14ac:dyDescent="0.25">
      <c r="A42" s="42"/>
      <c r="B42" s="32" t="e">
        <f ca="1">_xlfn.IFS(ALS_Jord_Kalk!$AN$2,IF(ISERROR(ALS_Jord_Kalk!B43),"",IF(ALS_Jord_Kalk!B43=0,"",ALS_Jord_Kalk!B43)),Eurofins_jord_kalk!$AN$3,IF(ISERROR(Eurofins_jord_kalk!B43),"",IF(Eurofins_jord_kalk!B43=0,"",Eurofins_jord_kalk!B43)))</f>
        <v>#N/A</v>
      </c>
      <c r="C42" s="32" t="e">
        <f ca="1">_xlfn.IFS(ALS_Jord_Kalk!$AN$2,IF(ISERROR(ALS_Jord_Kalk!C43),"",IF(ALS_Jord_Kalk!C43=0,"",ALS_Jord_Kalk!C43)),Eurofins_jord_kalk!$AN$3,IF(ISERROR(Eurofins_jord_kalk!C43),"",IF(Eurofins_jord_kalk!C43=0,"",Eurofins_jord_kalk!C43)))</f>
        <v>#N/A</v>
      </c>
      <c r="D42" s="59" t="e">
        <f ca="1">_xlfn.IFS(ALS_Jord_Kalk!$AN$2,IF(ISERROR(ALS_Jord_Kalk!D43),"",IF(ALS_Jord_Kalk!D43=0,"",ALS_Jord_Kalk!D43)),Eurofins_jord_kalk!$AN$3,IF(ISERROR(Eurofins_jord_kalk!D43),"",IF(Eurofins_jord_kalk!D43=0,"",Eurofins_jord_kalk!D43)))</f>
        <v>#N/A</v>
      </c>
      <c r="E42" s="59" t="e">
        <f ca="1">_xlfn.IFS(ALS_Jord_Kalk!$AN$2,IF(ISERROR(ALS_Jord_Kalk!E43),"",IF(ALS_Jord_Kalk!E43=0,"",ALS_Jord_Kalk!E43)),Eurofins_jord_kalk!$AN$3,IF(ISERROR(Eurofins_jord_kalk!G43),"",IF(Eurofins_jord_kalk!G43=0,"",Eurofins_jord_kalk!G43)))</f>
        <v>#N/A</v>
      </c>
      <c r="F42" s="59" t="e">
        <f ca="1">_xlfn.IFS(ALS_Jord_Kalk!$AN$2,IF(ISERROR(ALS_Jord_Kalk!F43),"",IF(ALS_Jord_Kalk!F43=0,"",ALS_Jord_Kalk!F43)),Eurofins_jord_kalk!$AN$3,IF(ISERROR(Eurofins_jord_kalk!H43),"",IF(Eurofins_jord_kalk!H43=0,"",Eurofins_jord_kalk!H43)))</f>
        <v>#N/A</v>
      </c>
      <c r="G42" s="34" t="e">
        <f ca="1">_xlfn.IFS(ALS_Jord_Kalk!$AN$2,IF(ISERROR(ALS_Jord_Kalk!G43),"",IF(ALS_Jord_Kalk!G43=0,"",ALS_Jord_Kalk!G43)),Eurofins_jord_kalk!$AN$3,IF(ISERROR(Eurofins_jord_kalk!G43),"",IF(Eurofins_jord_kalk!G43=0,"",Eurofins_jord_kalk!G43)))</f>
        <v>#N/A</v>
      </c>
      <c r="H42" s="34" t="e">
        <f ca="1">_xlfn.IFS(ALS_Jord_Kalk!$AN$2,IF(ISERROR(ALS_Jord_Kalk!H43),"",IF(ALS_Jord_Kalk!H43=0,"",ALS_Jord_Kalk!H43)),Eurofins_jord_kalk!$AN$3,IF(ISERROR(Eurofins_jord_kalk!H43),"",IF(Eurofins_jord_kalk!H43=0,"",Eurofins_jord_kalk!H43)))</f>
        <v>#N/A</v>
      </c>
      <c r="I42" s="34" t="e">
        <f ca="1">_xlfn.IFS(ALS_Jord_Kalk!$AN$2,IF(ISERROR(ALS_Jord_Kalk!I43),"",IF(ALS_Jord_Kalk!I43=0,"",ALS_Jord_Kalk!I43)),Eurofins_jord_kalk!$AN$3,IF(ISERROR(Eurofins_jord_kalk!I43),"",IF(Eurofins_jord_kalk!I43=0,"",Eurofins_jord_kalk!I43)))</f>
        <v>#N/A</v>
      </c>
      <c r="J42" s="34" t="e">
        <f ca="1">_xlfn.IFS(ALS_Jord_Kalk!$AN$2,IF(ISERROR(ALS_Jord_Kalk!J43),"",IF(ALS_Jord_Kalk!J43=0,"",ALS_Jord_Kalk!J43)),Eurofins_jord_kalk!$AN$3,IF(ISERROR(Eurofins_jord_kalk!J43),"",IF(Eurofins_jord_kalk!J43=0,"",Eurofins_jord_kalk!J43)))</f>
        <v>#N/A</v>
      </c>
      <c r="K42" s="34" t="e">
        <f ca="1">_xlfn.IFS(ALS_Jord_Kalk!$AN$2,IF(ISERROR(ALS_Jord_Kalk!K43),"",IF(ALS_Jord_Kalk!K43=0,"",ALS_Jord_Kalk!K43)),Eurofins_jord_kalk!$AN$3,IF(ISERROR(Eurofins_jord_kalk!K43),"",IF(Eurofins_jord_kalk!K43=0,"",Eurofins_jord_kalk!K43)))</f>
        <v>#N/A</v>
      </c>
      <c r="L42" s="34" t="e">
        <f ca="1">_xlfn.IFS(ALS_Jord_Kalk!$AN$2,IF(ISERROR(ALS_Jord_Kalk!L43),"",IF(ALS_Jord_Kalk!L43=0,"",ALS_Jord_Kalk!L43)),Eurofins_jord_kalk!$AN$3,IF(ISERROR(Eurofins_jord_kalk!L43),"",IF(Eurofins_jord_kalk!L43=0,"",Eurofins_jord_kalk!L43)))</f>
        <v>#N/A</v>
      </c>
      <c r="M42" s="34" t="e">
        <f ca="1">_xlfn.IFS(ALS_Jord_Kalk!$AN$2,IF(ISERROR(ALS_Jord_Kalk!M43),"",IF(ALS_Jord_Kalk!M43=0,"",ALS_Jord_Kalk!M43)),Eurofins_jord_kalk!$AN$3,IF(ISERROR(Eurofins_jord_kalk!M43),"",IF(Eurofins_jord_kalk!M43=0,"",Eurofins_jord_kalk!M43)))</f>
        <v>#N/A</v>
      </c>
      <c r="N42" s="34" t="e">
        <f ca="1">_xlfn.IFS(ALS_Jord_Kalk!$AN$2,IF(ISERROR(ALS_Jord_Kalk!N43),"",IF(ALS_Jord_Kalk!N43=0,"",ALS_Jord_Kalk!N43)),Eurofins_jord_kalk!$AN$3,IF(ISERROR(Eurofins_jord_kalk!N43),"",IF(Eurofins_jord_kalk!N43=0,"",Eurofins_jord_kalk!N43)))</f>
        <v>#N/A</v>
      </c>
      <c r="O42" s="34" t="e">
        <f ca="1">_xlfn.IFS(ALS_Jord_Kalk!$AN$2,IF(ISERROR(ALS_Jord_Kalk!O43),"",IF(ALS_Jord_Kalk!O43=0,"",ALS_Jord_Kalk!O43)),Eurofins_jord_kalk!$AN$3,IF(ISERROR(Eurofins_jord_kalk!O43),"",IF(Eurofins_jord_kalk!O43=0,"",Eurofins_jord_kalk!O43)))</f>
        <v>#N/A</v>
      </c>
      <c r="P42" s="34" t="e">
        <f ca="1">_xlfn.IFS(ALS_Jord_Kalk!$AN$2,IF(ISERROR(ALS_Jord_Kalk!P43),"",IF(ALS_Jord_Kalk!P43=0,"",ALS_Jord_Kalk!P43)),Eurofins_jord_kalk!$AN$3,IF(ISERROR(Eurofins_jord_kalk!P43),"",IF(Eurofins_jord_kalk!P43=0,"",Eurofins_jord_kalk!P43)))</f>
        <v>#N/A</v>
      </c>
      <c r="Q42" s="34" t="e">
        <f ca="1">_xlfn.IFS(ALS_Jord_Kalk!$AN$2,IF(ISERROR(ALS_Jord_Kalk!Q43),"",IF(ALS_Jord_Kalk!Q43=0,"",ALS_Jord_Kalk!Q43)),Eurofins_jord_kalk!$AN$3,IF(ISERROR(Eurofins_jord_kalk!Q43),"",IF(Eurofins_jord_kalk!Q43=0,"",Eurofins_jord_kalk!Q43)))</f>
        <v>#N/A</v>
      </c>
      <c r="R42" s="34" t="e">
        <f ca="1">_xlfn.IFS(ALS_Jord_Kalk!$AN$2,IF(ISERROR(ALS_Jord_Kalk!R43),"",IF(ALS_Jord_Kalk!R43=0,"",ALS_Jord_Kalk!R43)),Eurofins_jord_kalk!$AN$3,IF(ISERROR(Eurofins_jord_kalk!R43),"",IF(Eurofins_jord_kalk!R43=0,"",Eurofins_jord_kalk!R43)))</f>
        <v>#N/A</v>
      </c>
      <c r="S42" s="34" t="e">
        <f ca="1">_xlfn.IFS(ALS_Jord_Kalk!$AN$2,IF(ISERROR(ALS_Jord_Kalk!S43),"",IF(ALS_Jord_Kalk!S43=0,"",ALS_Jord_Kalk!S43)),Eurofins_jord_kalk!$AN$3,IF(ISERROR(Eurofins_jord_kalk!S43),"",IF(Eurofins_jord_kalk!S43=0,"",Eurofins_jord_kalk!S43)))</f>
        <v>#N/A</v>
      </c>
      <c r="T42" s="34" t="e">
        <f ca="1">_xlfn.IFS(ALS_Jord_Kalk!$AN$2,IF(ISERROR(ALS_Jord_Kalk!T43),"",IF(ALS_Jord_Kalk!T43=0,"",ALS_Jord_Kalk!T43)),Eurofins_jord_kalk!$AN$3,IF(ISERROR(Eurofins_jord_kalk!T43),"",IF(Eurofins_jord_kalk!T43=0,"",Eurofins_jord_kalk!T43)))</f>
        <v>#N/A</v>
      </c>
      <c r="U42" s="34" t="e">
        <f ca="1">_xlfn.IFS(ALS_Jord_Kalk!$AN$2,IF(ISERROR(ALS_Jord_Kalk!U43),"",IF(ALS_Jord_Kalk!U43=0,"",ALS_Jord_Kalk!U43)),Eurofins_jord_kalk!$AN$3,IF(ISERROR(Eurofins_jord_kalk!U43),"",IF(Eurofins_jord_kalk!U43=0,"",Eurofins_jord_kalk!U43)))</f>
        <v>#N/A</v>
      </c>
      <c r="V42" s="34" t="e">
        <f ca="1">_xlfn.IFS(ALS_Jord_Kalk!$AN$2,IF(ISERROR(ALS_Jord_Kalk!V43),"",IF(ALS_Jord_Kalk!V43=0,"",ALS_Jord_Kalk!V43)),Eurofins_jord_kalk!$AN$3,IF(ISERROR(Eurofins_jord_kalk!V43),"",IF(Eurofins_jord_kalk!V43=0,"",Eurofins_jord_kalk!V43)))</f>
        <v>#N/A</v>
      </c>
      <c r="W42" s="34" t="e">
        <f ca="1">_xlfn.IFS(ALS_Jord_Kalk!$AN$2,IF(ISERROR(ALS_Jord_Kalk!W43),"",IF(ALS_Jord_Kalk!W43=0,"",ALS_Jord_Kalk!W43)),Eurofins_jord_kalk!$AN$3,IF(ISERROR(Eurofins_jord_kalk!W43),"",IF(Eurofins_jord_kalk!W43=0,"",Eurofins_jord_kalk!W43)))</f>
        <v>#N/A</v>
      </c>
      <c r="X42" s="34" t="e">
        <f ca="1">_xlfn.IFS(ALS_Jord_Kalk!$AN$2,IF(ISERROR(ALS_Jord_Kalk!X43),"",IF(ALS_Jord_Kalk!X43=0,"",ALS_Jord_Kalk!X43)),Eurofins_jord_kalk!$AN$3,IF(ISERROR(Eurofins_jord_kalk!X43),"",IF(Eurofins_jord_kalk!X43=0,"",Eurofins_jord_kalk!X43)))</f>
        <v>#N/A</v>
      </c>
      <c r="Y42" s="34" t="e">
        <f ca="1">_xlfn.IFS(ALS_Jord_Kalk!$AN$2,IF(ISERROR(ALS_Jord_Kalk!Y43),"",IF(ALS_Jord_Kalk!Y43=0,"",ALS_Jord_Kalk!Y43)),Eurofins_jord_kalk!$AN$3,IF(ISERROR(Eurofins_jord_kalk!Y43),"",IF(Eurofins_jord_kalk!Y43=0,"",Eurofins_jord_kalk!Y43)))</f>
        <v>#N/A</v>
      </c>
      <c r="Z42" s="34" t="e">
        <f ca="1">_xlfn.IFS(ALS_Jord_Kalk!$AN$2,IF(ISERROR(ALS_Jord_Kalk!Z43),"",IF(ALS_Jord_Kalk!Z43=0,"",ALS_Jord_Kalk!Z43)),Eurofins_jord_kalk!$AN$3,IF(ISERROR(Eurofins_jord_kalk!Z43),"",IF(Eurofins_jord_kalk!Z43=0,"",Eurofins_jord_kalk!Z43)))</f>
        <v>#N/A</v>
      </c>
      <c r="AA42" s="34" t="e">
        <f ca="1">_xlfn.IFS(ALS_Jord_Kalk!$AN$2,IF(ISERROR(ALS_Jord_Kalk!AA43),"",IF(ALS_Jord_Kalk!AA43=0,"",ALS_Jord_Kalk!AA43)),Eurofins_jord_kalk!$AN$3,IF(ISERROR(Eurofins_jord_kalk!AA43),"",IF(Eurofins_jord_kalk!AA43=0,"",Eurofins_jord_kalk!AA43)))</f>
        <v>#N/A</v>
      </c>
      <c r="AB42" s="34" t="e">
        <f ca="1">_xlfn.IFS(ALS_Jord_Kalk!$AN$2,IF(ISERROR(ALS_Jord_Kalk!AB43),"",IF(ALS_Jord_Kalk!AB43=0,"",ALS_Jord_Kalk!AB43)),Eurofins_jord_kalk!$AN$3,IF(ISERROR(Eurofins_jord_kalk!AB43),"",IF(Eurofins_jord_kalk!AB43=0,"",Eurofins_jord_kalk!AB43)))</f>
        <v>#N/A</v>
      </c>
      <c r="AC42" s="34" t="e">
        <f ca="1">_xlfn.IFS(ALS_Jord_Kalk!$AN$2,IF(ISERROR(ALS_Jord_Kalk!AC43),"",IF(ALS_Jord_Kalk!AC43=0,"",ALS_Jord_Kalk!AC43)),Eurofins_jord_kalk!$AN$3,IF(ISERROR(Eurofins_jord_kalk!AC43),"",IF(Eurofins_jord_kalk!AC43=0,"",Eurofins_jord_kalk!AC43)))</f>
        <v>#N/A</v>
      </c>
      <c r="AD42" s="34" t="e">
        <f ca="1">_xlfn.IFS(ALS_Jord_Kalk!$AN$2,IF(ISERROR(ALS_Jord_Kalk!AD43),"",IF(ALS_Jord_Kalk!AD43=0,"",ALS_Jord_Kalk!AD43)),Eurofins_jord_kalk!$AN$3,IF(ISERROR(Eurofins_jord_kalk!AD43),"",IF(Eurofins_jord_kalk!AD43=0,"",Eurofins_jord_kalk!AD43)))</f>
        <v>#N/A</v>
      </c>
      <c r="AE42" s="34" t="e">
        <f ca="1">_xlfn.IFS(ALS_Jord_Kalk!$AN$2,IF(ISERROR(ALS_Jord_Kalk!AE43),"",IF(ALS_Jord_Kalk!AE43=0,"",ALS_Jord_Kalk!AE43)),Eurofins_jord_kalk!$AN$3,IF(ISERROR(Eurofins_jord_kalk!AE43),"",IF(Eurofins_jord_kalk!AE43=0,"",Eurofins_jord_kalk!AE43)))</f>
        <v>#N/A</v>
      </c>
      <c r="AF42" s="34" t="e">
        <f ca="1">_xlfn.IFS(ALS_Jord_Kalk!$AN$2,IF(ISERROR(ALS_Jord_Kalk!AF43),"",IF(ALS_Jord_Kalk!AF43=0,"",ALS_Jord_Kalk!AF43)),Eurofins_jord_kalk!$AN$3,IF(ISERROR(Eurofins_jord_kalk!AF43),"",IF(Eurofins_jord_kalk!AF43=0,"",Eurofins_jord_kalk!AF43)))</f>
        <v>#N/A</v>
      </c>
      <c r="AG42" s="34" t="e">
        <f ca="1">_xlfn.IFS(ALS_Jord_Kalk!$AN$2,IF(ISERROR(ALS_Jord_Kalk!AG43),"",IF(ALS_Jord_Kalk!AG43=0,"",ALS_Jord_Kalk!AG43)),Eurofins_jord_kalk!$AN$3,IF(ISERROR(Eurofins_jord_kalk!AG43),"",IF(Eurofins_jord_kalk!AG43=0,"",Eurofins_jord_kalk!AG43)))</f>
        <v>#N/A</v>
      </c>
      <c r="AH42" s="43"/>
    </row>
    <row r="43" spans="1:34" ht="15.75" thickBot="1" x14ac:dyDescent="0.3">
      <c r="A43" s="44"/>
      <c r="B43" s="49" t="e">
        <f ca="1">_xlfn.IFS(ALS_Jord_Kalk!$AN$2,IF(ISERROR(ALS_Jord_Kalk!B44),"",IF(ALS_Jord_Kalk!B44=0,"",ALS_Jord_Kalk!B44)),Eurofins_jord_kalk!$AN$3,IF(ISERROR(Eurofins_jord_kalk!B44),"",IF(Eurofins_jord_kalk!B44=0,"",Eurofins_jord_kalk!B44)))</f>
        <v>#N/A</v>
      </c>
      <c r="C43" s="49" t="e">
        <f ca="1">_xlfn.IFS(ALS_Jord_Kalk!$AN$2,IF(ISERROR(ALS_Jord_Kalk!C44),"",IF(ALS_Jord_Kalk!C44=0,"",ALS_Jord_Kalk!C44)),Eurofins_jord_kalk!$AN$3,IF(ISERROR(Eurofins_jord_kalk!C44),"",IF(Eurofins_jord_kalk!C44=0,"",Eurofins_jord_kalk!C44)))</f>
        <v>#N/A</v>
      </c>
      <c r="D43" s="59" t="e">
        <f ca="1">_xlfn.IFS(ALS_Jord_Kalk!$AN$2,IF(ISERROR(ALS_Jord_Kalk!D44),"",IF(ALS_Jord_Kalk!D44=0,"",ALS_Jord_Kalk!D44)),Eurofins_jord_kalk!$AN$3,IF(ISERROR(Eurofins_jord_kalk!D44),"",IF(Eurofins_jord_kalk!D44=0,"",Eurofins_jord_kalk!D44)))</f>
        <v>#N/A</v>
      </c>
      <c r="E43" s="59" t="e">
        <f ca="1">_xlfn.IFS(ALS_Jord_Kalk!$AN$2,IF(ISERROR(ALS_Jord_Kalk!E44),"",IF(ALS_Jord_Kalk!E44=0,"",ALS_Jord_Kalk!E44)),Eurofins_jord_kalk!$AN$3,IF(ISERROR(Eurofins_jord_kalk!G44),"",IF(Eurofins_jord_kalk!G44=0,"",Eurofins_jord_kalk!G44)))</f>
        <v>#N/A</v>
      </c>
      <c r="F43" s="59" t="e">
        <f ca="1">_xlfn.IFS(ALS_Jord_Kalk!$AN$2,IF(ISERROR(ALS_Jord_Kalk!F44),"",IF(ALS_Jord_Kalk!F44=0,"",ALS_Jord_Kalk!F44)),Eurofins_jord_kalk!$AN$3,IF(ISERROR(Eurofins_jord_kalk!H44),"",IF(Eurofins_jord_kalk!H44=0,"",Eurofins_jord_kalk!H44)))</f>
        <v>#N/A</v>
      </c>
      <c r="G43" s="34" t="e">
        <f ca="1">_xlfn.IFS(ALS_Jord_Kalk!$AN$2,IF(ISERROR(ALS_Jord_Kalk!G44),"",IF(ALS_Jord_Kalk!G44=0,"",ALS_Jord_Kalk!G44)),Eurofins_jord_kalk!$AN$3,IF(ISERROR(Eurofins_jord_kalk!G44),"",IF(Eurofins_jord_kalk!G44=0,"",Eurofins_jord_kalk!G44)))</f>
        <v>#N/A</v>
      </c>
      <c r="H43" s="34" t="e">
        <f ca="1">_xlfn.IFS(ALS_Jord_Kalk!$AN$2,IF(ISERROR(ALS_Jord_Kalk!H44),"",IF(ALS_Jord_Kalk!H44=0,"",ALS_Jord_Kalk!H44)),Eurofins_jord_kalk!$AN$3,IF(ISERROR(Eurofins_jord_kalk!H44),"",IF(Eurofins_jord_kalk!H44=0,"",Eurofins_jord_kalk!H44)))</f>
        <v>#N/A</v>
      </c>
      <c r="I43" s="34" t="e">
        <f ca="1">_xlfn.IFS(ALS_Jord_Kalk!$AN$2,IF(ISERROR(ALS_Jord_Kalk!I44),"",IF(ALS_Jord_Kalk!I44=0,"",ALS_Jord_Kalk!I44)),Eurofins_jord_kalk!$AN$3,IF(ISERROR(Eurofins_jord_kalk!I44),"",IF(Eurofins_jord_kalk!I44=0,"",Eurofins_jord_kalk!I44)))</f>
        <v>#N/A</v>
      </c>
      <c r="J43" s="34" t="e">
        <f ca="1">_xlfn.IFS(ALS_Jord_Kalk!$AN$2,IF(ISERROR(ALS_Jord_Kalk!J44),"",IF(ALS_Jord_Kalk!J44=0,"",ALS_Jord_Kalk!J44)),Eurofins_jord_kalk!$AN$3,IF(ISERROR(Eurofins_jord_kalk!J44),"",IF(Eurofins_jord_kalk!J44=0,"",Eurofins_jord_kalk!J44)))</f>
        <v>#N/A</v>
      </c>
      <c r="K43" s="34" t="e">
        <f ca="1">_xlfn.IFS(ALS_Jord_Kalk!$AN$2,IF(ISERROR(ALS_Jord_Kalk!K44),"",IF(ALS_Jord_Kalk!K44=0,"",ALS_Jord_Kalk!K44)),Eurofins_jord_kalk!$AN$3,IF(ISERROR(Eurofins_jord_kalk!K44),"",IF(Eurofins_jord_kalk!K44=0,"",Eurofins_jord_kalk!K44)))</f>
        <v>#N/A</v>
      </c>
      <c r="L43" s="34" t="e">
        <f ca="1">_xlfn.IFS(ALS_Jord_Kalk!$AN$2,IF(ISERROR(ALS_Jord_Kalk!L44),"",IF(ALS_Jord_Kalk!L44=0,"",ALS_Jord_Kalk!L44)),Eurofins_jord_kalk!$AN$3,IF(ISERROR(Eurofins_jord_kalk!L44),"",IF(Eurofins_jord_kalk!L44=0,"",Eurofins_jord_kalk!L44)))</f>
        <v>#N/A</v>
      </c>
      <c r="M43" s="34" t="e">
        <f ca="1">_xlfn.IFS(ALS_Jord_Kalk!$AN$2,IF(ISERROR(ALS_Jord_Kalk!M44),"",IF(ALS_Jord_Kalk!M44=0,"",ALS_Jord_Kalk!M44)),Eurofins_jord_kalk!$AN$3,IF(ISERROR(Eurofins_jord_kalk!M44),"",IF(Eurofins_jord_kalk!M44=0,"",Eurofins_jord_kalk!M44)))</f>
        <v>#N/A</v>
      </c>
      <c r="N43" s="34" t="e">
        <f ca="1">_xlfn.IFS(ALS_Jord_Kalk!$AN$2,IF(ISERROR(ALS_Jord_Kalk!N44),"",IF(ALS_Jord_Kalk!N44=0,"",ALS_Jord_Kalk!N44)),Eurofins_jord_kalk!$AN$3,IF(ISERROR(Eurofins_jord_kalk!N44),"",IF(Eurofins_jord_kalk!N44=0,"",Eurofins_jord_kalk!N44)))</f>
        <v>#N/A</v>
      </c>
      <c r="O43" s="34" t="e">
        <f ca="1">_xlfn.IFS(ALS_Jord_Kalk!$AN$2,IF(ISERROR(ALS_Jord_Kalk!O44),"",IF(ALS_Jord_Kalk!O44=0,"",ALS_Jord_Kalk!O44)),Eurofins_jord_kalk!$AN$3,IF(ISERROR(Eurofins_jord_kalk!O44),"",IF(Eurofins_jord_kalk!O44=0,"",Eurofins_jord_kalk!O44)))</f>
        <v>#N/A</v>
      </c>
      <c r="P43" s="34" t="e">
        <f ca="1">_xlfn.IFS(ALS_Jord_Kalk!$AN$2,IF(ISERROR(ALS_Jord_Kalk!P44),"",IF(ALS_Jord_Kalk!P44=0,"",ALS_Jord_Kalk!P44)),Eurofins_jord_kalk!$AN$3,IF(ISERROR(Eurofins_jord_kalk!P44),"",IF(Eurofins_jord_kalk!P44=0,"",Eurofins_jord_kalk!P44)))</f>
        <v>#N/A</v>
      </c>
      <c r="Q43" s="34" t="e">
        <f ca="1">_xlfn.IFS(ALS_Jord_Kalk!$AN$2,IF(ISERROR(ALS_Jord_Kalk!Q44),"",IF(ALS_Jord_Kalk!Q44=0,"",ALS_Jord_Kalk!Q44)),Eurofins_jord_kalk!$AN$3,IF(ISERROR(Eurofins_jord_kalk!Q44),"",IF(Eurofins_jord_kalk!Q44=0,"",Eurofins_jord_kalk!Q44)))</f>
        <v>#N/A</v>
      </c>
      <c r="R43" s="34" t="e">
        <f ca="1">_xlfn.IFS(ALS_Jord_Kalk!$AN$2,IF(ISERROR(ALS_Jord_Kalk!R44),"",IF(ALS_Jord_Kalk!R44=0,"",ALS_Jord_Kalk!R44)),Eurofins_jord_kalk!$AN$3,IF(ISERROR(Eurofins_jord_kalk!R44),"",IF(Eurofins_jord_kalk!R44=0,"",Eurofins_jord_kalk!R44)))</f>
        <v>#N/A</v>
      </c>
      <c r="S43" s="34" t="e">
        <f ca="1">_xlfn.IFS(ALS_Jord_Kalk!$AN$2,IF(ISERROR(ALS_Jord_Kalk!S44),"",IF(ALS_Jord_Kalk!S44=0,"",ALS_Jord_Kalk!S44)),Eurofins_jord_kalk!$AN$3,IF(ISERROR(Eurofins_jord_kalk!S44),"",IF(Eurofins_jord_kalk!S44=0,"",Eurofins_jord_kalk!S44)))</f>
        <v>#N/A</v>
      </c>
      <c r="T43" s="34" t="e">
        <f ca="1">_xlfn.IFS(ALS_Jord_Kalk!$AN$2,IF(ISERROR(ALS_Jord_Kalk!T44),"",IF(ALS_Jord_Kalk!T44=0,"",ALS_Jord_Kalk!T44)),Eurofins_jord_kalk!$AN$3,IF(ISERROR(Eurofins_jord_kalk!T44),"",IF(Eurofins_jord_kalk!T44=0,"",Eurofins_jord_kalk!T44)))</f>
        <v>#N/A</v>
      </c>
      <c r="U43" s="34" t="e">
        <f ca="1">_xlfn.IFS(ALS_Jord_Kalk!$AN$2,IF(ISERROR(ALS_Jord_Kalk!U44),"",IF(ALS_Jord_Kalk!U44=0,"",ALS_Jord_Kalk!U44)),Eurofins_jord_kalk!$AN$3,IF(ISERROR(Eurofins_jord_kalk!U44),"",IF(Eurofins_jord_kalk!U44=0,"",Eurofins_jord_kalk!U44)))</f>
        <v>#N/A</v>
      </c>
      <c r="V43" s="34" t="e">
        <f ca="1">_xlfn.IFS(ALS_Jord_Kalk!$AN$2,IF(ISERROR(ALS_Jord_Kalk!V44),"",IF(ALS_Jord_Kalk!V44=0,"",ALS_Jord_Kalk!V44)),Eurofins_jord_kalk!$AN$3,IF(ISERROR(Eurofins_jord_kalk!V44),"",IF(Eurofins_jord_kalk!V44=0,"",Eurofins_jord_kalk!V44)))</f>
        <v>#N/A</v>
      </c>
      <c r="W43" s="34" t="e">
        <f ca="1">_xlfn.IFS(ALS_Jord_Kalk!$AN$2,IF(ISERROR(ALS_Jord_Kalk!W44),"",IF(ALS_Jord_Kalk!W44=0,"",ALS_Jord_Kalk!W44)),Eurofins_jord_kalk!$AN$3,IF(ISERROR(Eurofins_jord_kalk!W44),"",IF(Eurofins_jord_kalk!W44=0,"",Eurofins_jord_kalk!W44)))</f>
        <v>#N/A</v>
      </c>
      <c r="X43" s="34" t="e">
        <f ca="1">_xlfn.IFS(ALS_Jord_Kalk!$AN$2,IF(ISERROR(ALS_Jord_Kalk!X44),"",IF(ALS_Jord_Kalk!X44=0,"",ALS_Jord_Kalk!X44)),Eurofins_jord_kalk!$AN$3,IF(ISERROR(Eurofins_jord_kalk!X44),"",IF(Eurofins_jord_kalk!X44=0,"",Eurofins_jord_kalk!X44)))</f>
        <v>#N/A</v>
      </c>
      <c r="Y43" s="34" t="e">
        <f ca="1">_xlfn.IFS(ALS_Jord_Kalk!$AN$2,IF(ISERROR(ALS_Jord_Kalk!Y44),"",IF(ALS_Jord_Kalk!Y44=0,"",ALS_Jord_Kalk!Y44)),Eurofins_jord_kalk!$AN$3,IF(ISERROR(Eurofins_jord_kalk!Y44),"",IF(Eurofins_jord_kalk!Y44=0,"",Eurofins_jord_kalk!Y44)))</f>
        <v>#N/A</v>
      </c>
      <c r="Z43" s="34" t="e">
        <f ca="1">_xlfn.IFS(ALS_Jord_Kalk!$AN$2,IF(ISERROR(ALS_Jord_Kalk!Z44),"",IF(ALS_Jord_Kalk!Z44=0,"",ALS_Jord_Kalk!Z44)),Eurofins_jord_kalk!$AN$3,IF(ISERROR(Eurofins_jord_kalk!Z44),"",IF(Eurofins_jord_kalk!Z44=0,"",Eurofins_jord_kalk!Z44)))</f>
        <v>#N/A</v>
      </c>
      <c r="AA43" s="34" t="e">
        <f ca="1">_xlfn.IFS(ALS_Jord_Kalk!$AN$2,IF(ISERROR(ALS_Jord_Kalk!AA44),"",IF(ALS_Jord_Kalk!AA44=0,"",ALS_Jord_Kalk!AA44)),Eurofins_jord_kalk!$AN$3,IF(ISERROR(Eurofins_jord_kalk!AA44),"",IF(Eurofins_jord_kalk!AA44=0,"",Eurofins_jord_kalk!AA44)))</f>
        <v>#N/A</v>
      </c>
      <c r="AB43" s="34" t="e">
        <f ca="1">_xlfn.IFS(ALS_Jord_Kalk!$AN$2,IF(ISERROR(ALS_Jord_Kalk!AB44),"",IF(ALS_Jord_Kalk!AB44=0,"",ALS_Jord_Kalk!AB44)),Eurofins_jord_kalk!$AN$3,IF(ISERROR(Eurofins_jord_kalk!AB44),"",IF(Eurofins_jord_kalk!AB44=0,"",Eurofins_jord_kalk!AB44)))</f>
        <v>#N/A</v>
      </c>
      <c r="AC43" s="34" t="e">
        <f ca="1">_xlfn.IFS(ALS_Jord_Kalk!$AN$2,IF(ISERROR(ALS_Jord_Kalk!AC44),"",IF(ALS_Jord_Kalk!AC44=0,"",ALS_Jord_Kalk!AC44)),Eurofins_jord_kalk!$AN$3,IF(ISERROR(Eurofins_jord_kalk!AC44),"",IF(Eurofins_jord_kalk!AC44=0,"",Eurofins_jord_kalk!AC44)))</f>
        <v>#N/A</v>
      </c>
      <c r="AD43" s="34" t="e">
        <f ca="1">_xlfn.IFS(ALS_Jord_Kalk!$AN$2,IF(ISERROR(ALS_Jord_Kalk!AD44),"",IF(ALS_Jord_Kalk!AD44=0,"",ALS_Jord_Kalk!AD44)),Eurofins_jord_kalk!$AN$3,IF(ISERROR(Eurofins_jord_kalk!AD44),"",IF(Eurofins_jord_kalk!AD44=0,"",Eurofins_jord_kalk!AD44)))</f>
        <v>#N/A</v>
      </c>
      <c r="AE43" s="34" t="e">
        <f ca="1">_xlfn.IFS(ALS_Jord_Kalk!$AN$2,IF(ISERROR(ALS_Jord_Kalk!AE44),"",IF(ALS_Jord_Kalk!AE44=0,"",ALS_Jord_Kalk!AE44)),Eurofins_jord_kalk!$AN$3,IF(ISERROR(Eurofins_jord_kalk!AE44),"",IF(Eurofins_jord_kalk!AE44=0,"",Eurofins_jord_kalk!AE44)))</f>
        <v>#N/A</v>
      </c>
      <c r="AF43" s="34" t="e">
        <f ca="1">_xlfn.IFS(ALS_Jord_Kalk!$AN$2,IF(ISERROR(ALS_Jord_Kalk!AF44),"",IF(ALS_Jord_Kalk!AF44=0,"",ALS_Jord_Kalk!AF44)),Eurofins_jord_kalk!$AN$3,IF(ISERROR(Eurofins_jord_kalk!AF44),"",IF(Eurofins_jord_kalk!AF44=0,"",Eurofins_jord_kalk!AF44)))</f>
        <v>#N/A</v>
      </c>
      <c r="AG43" s="34" t="e">
        <f ca="1">_xlfn.IFS(ALS_Jord_Kalk!$AN$2,IF(ISERROR(ALS_Jord_Kalk!AG44),"",IF(ALS_Jord_Kalk!AG44=0,"",ALS_Jord_Kalk!AG44)),Eurofins_jord_kalk!$AN$3,IF(ISERROR(Eurofins_jord_kalk!AG44),"",IF(Eurofins_jord_kalk!AG44=0,"",Eurofins_jord_kalk!AG44)))</f>
        <v>#N/A</v>
      </c>
      <c r="AH43" s="45"/>
    </row>
    <row r="44" spans="1:34" x14ac:dyDescent="0.25">
      <c r="A44" s="73" t="s">
        <v>317</v>
      </c>
      <c r="B44" s="67" t="s">
        <v>107</v>
      </c>
      <c r="C44" s="68"/>
      <c r="D44" s="56"/>
      <c r="E44" s="56"/>
      <c r="F44" s="56"/>
      <c r="G44" s="35" t="s">
        <v>108</v>
      </c>
      <c r="H44" s="35" t="s">
        <v>109</v>
      </c>
      <c r="I44" s="35" t="s">
        <v>110</v>
      </c>
      <c r="J44" s="35" t="s">
        <v>111</v>
      </c>
      <c r="K44" s="35" t="s">
        <v>112</v>
      </c>
      <c r="L44" s="35" t="s">
        <v>113</v>
      </c>
      <c r="M44" s="35" t="s">
        <v>114</v>
      </c>
      <c r="N44" s="35" t="s">
        <v>115</v>
      </c>
      <c r="O44" s="35" t="s">
        <v>116</v>
      </c>
      <c r="P44" s="35" t="s">
        <v>117</v>
      </c>
      <c r="Q44" s="35" t="s">
        <v>118</v>
      </c>
      <c r="R44" s="35" t="s">
        <v>119</v>
      </c>
      <c r="S44" s="35" t="s">
        <v>120</v>
      </c>
      <c r="T44" s="35" t="s">
        <v>121</v>
      </c>
      <c r="U44" s="35" t="s">
        <v>122</v>
      </c>
      <c r="V44" s="35" t="s">
        <v>122</v>
      </c>
      <c r="W44" s="35" t="s">
        <v>123</v>
      </c>
      <c r="X44" s="35" t="s">
        <v>124</v>
      </c>
      <c r="Y44" s="35" t="s">
        <v>125</v>
      </c>
      <c r="Z44" s="35" t="s">
        <v>126</v>
      </c>
      <c r="AA44" s="35" t="s">
        <v>127</v>
      </c>
      <c r="AB44" s="35" t="s">
        <v>115</v>
      </c>
      <c r="AC44" s="35" t="s">
        <v>115</v>
      </c>
      <c r="AD44" s="35" t="s">
        <v>128</v>
      </c>
      <c r="AE44" s="35" t="s">
        <v>129</v>
      </c>
      <c r="AF44" s="35" t="s">
        <v>130</v>
      </c>
      <c r="AG44" s="35" t="s">
        <v>111</v>
      </c>
      <c r="AH44" s="46" t="s">
        <v>245</v>
      </c>
    </row>
    <row r="45" spans="1:34" x14ac:dyDescent="0.25">
      <c r="A45" s="74"/>
      <c r="B45" s="84" t="s">
        <v>131</v>
      </c>
      <c r="C45" s="85"/>
      <c r="D45" s="55"/>
      <c r="E45" s="55"/>
      <c r="F45" s="55"/>
      <c r="G45" s="1" t="s">
        <v>130</v>
      </c>
      <c r="H45" s="1" t="s">
        <v>332</v>
      </c>
      <c r="I45" s="1" t="s">
        <v>335</v>
      </c>
      <c r="J45" s="1" t="s">
        <v>333</v>
      </c>
      <c r="K45" s="1" t="s">
        <v>264</v>
      </c>
      <c r="L45" s="1" t="s">
        <v>267</v>
      </c>
      <c r="M45" s="1" t="s">
        <v>331</v>
      </c>
      <c r="N45" s="1" t="s">
        <v>273</v>
      </c>
      <c r="O45" s="1" t="s">
        <v>276</v>
      </c>
      <c r="P45" s="1" t="s">
        <v>277</v>
      </c>
      <c r="Q45" s="1" t="s">
        <v>272</v>
      </c>
      <c r="R45" s="1" t="s">
        <v>282</v>
      </c>
      <c r="S45" s="1" t="s">
        <v>285</v>
      </c>
      <c r="T45" s="1" t="s">
        <v>288</v>
      </c>
      <c r="U45" s="1" t="s">
        <v>270</v>
      </c>
      <c r="V45" s="1" t="s">
        <v>293</v>
      </c>
      <c r="W45" s="1" t="s">
        <v>296</v>
      </c>
      <c r="X45" s="1" t="s">
        <v>298</v>
      </c>
      <c r="Y45" s="1" t="s">
        <v>262</v>
      </c>
      <c r="Z45" s="1" t="s">
        <v>110</v>
      </c>
      <c r="AA45" s="1" t="s">
        <v>303</v>
      </c>
      <c r="AB45" s="1" t="s">
        <v>305</v>
      </c>
      <c r="AC45" s="1" t="s">
        <v>307</v>
      </c>
      <c r="AD45" s="1" t="s">
        <v>309</v>
      </c>
      <c r="AE45" s="1" t="s">
        <v>282</v>
      </c>
      <c r="AF45" s="1" t="s">
        <v>262</v>
      </c>
      <c r="AG45" s="1" t="s">
        <v>315</v>
      </c>
      <c r="AH45" s="40" t="s">
        <v>246</v>
      </c>
    </row>
    <row r="46" spans="1:34" x14ac:dyDescent="0.25">
      <c r="A46" s="74"/>
      <c r="B46" s="82" t="s">
        <v>132</v>
      </c>
      <c r="C46" s="83"/>
      <c r="D46" s="54"/>
      <c r="E46" s="54"/>
      <c r="F46" s="54"/>
      <c r="G46" s="2" t="s">
        <v>254</v>
      </c>
      <c r="H46" s="2" t="s">
        <v>257</v>
      </c>
      <c r="I46" s="1" t="s">
        <v>335</v>
      </c>
      <c r="J46" s="1" t="s">
        <v>333</v>
      </c>
      <c r="K46" s="2" t="s">
        <v>265</v>
      </c>
      <c r="L46" s="2" t="s">
        <v>268</v>
      </c>
      <c r="M46" s="2" t="s">
        <v>271</v>
      </c>
      <c r="N46" s="2" t="s">
        <v>274</v>
      </c>
      <c r="O46" s="2" t="s">
        <v>111</v>
      </c>
      <c r="P46" s="2" t="s">
        <v>278</v>
      </c>
      <c r="Q46" s="2" t="s">
        <v>260</v>
      </c>
      <c r="R46" s="2" t="s">
        <v>283</v>
      </c>
      <c r="S46" s="2" t="s">
        <v>286</v>
      </c>
      <c r="T46" s="2" t="s">
        <v>289</v>
      </c>
      <c r="U46" s="2" t="s">
        <v>291</v>
      </c>
      <c r="V46" s="2" t="s">
        <v>294</v>
      </c>
      <c r="W46" s="2" t="s">
        <v>113</v>
      </c>
      <c r="X46" s="1" t="s">
        <v>298</v>
      </c>
      <c r="Y46" s="2" t="s">
        <v>299</v>
      </c>
      <c r="Z46" s="2" t="s">
        <v>301</v>
      </c>
      <c r="AA46" s="1" t="s">
        <v>303</v>
      </c>
      <c r="AB46" s="1" t="s">
        <v>305</v>
      </c>
      <c r="AC46" s="1" t="s">
        <v>307</v>
      </c>
      <c r="AD46" s="2" t="s">
        <v>316</v>
      </c>
      <c r="AE46" s="2" t="s">
        <v>312</v>
      </c>
      <c r="AF46" s="1" t="s">
        <v>262</v>
      </c>
      <c r="AG46" s="1" t="s">
        <v>315</v>
      </c>
      <c r="AH46" s="40" t="s">
        <v>247</v>
      </c>
    </row>
    <row r="47" spans="1:34" x14ac:dyDescent="0.25">
      <c r="A47" s="74"/>
      <c r="B47" s="80" t="s">
        <v>133</v>
      </c>
      <c r="C47" s="81"/>
      <c r="D47" s="53"/>
      <c r="E47" s="53"/>
      <c r="F47" s="53"/>
      <c r="G47" s="3" t="s">
        <v>255</v>
      </c>
      <c r="H47" s="3" t="s">
        <v>258</v>
      </c>
      <c r="I47" s="1" t="s">
        <v>335</v>
      </c>
      <c r="J47" s="3" t="s">
        <v>298</v>
      </c>
      <c r="K47" s="3" t="s">
        <v>266</v>
      </c>
      <c r="L47" s="3" t="s">
        <v>269</v>
      </c>
      <c r="M47" s="3" t="s">
        <v>272</v>
      </c>
      <c r="N47" s="3" t="s">
        <v>275</v>
      </c>
      <c r="O47" s="3" t="s">
        <v>250</v>
      </c>
      <c r="P47" s="3" t="s">
        <v>279</v>
      </c>
      <c r="Q47" s="3" t="s">
        <v>281</v>
      </c>
      <c r="R47" s="3" t="s">
        <v>284</v>
      </c>
      <c r="S47" s="3" t="s">
        <v>287</v>
      </c>
      <c r="T47" s="3" t="s">
        <v>290</v>
      </c>
      <c r="U47" s="3" t="s">
        <v>292</v>
      </c>
      <c r="V47" s="3" t="s">
        <v>295</v>
      </c>
      <c r="W47" s="3" t="s">
        <v>297</v>
      </c>
      <c r="X47" s="3" t="s">
        <v>272</v>
      </c>
      <c r="Y47" s="3" t="s">
        <v>300</v>
      </c>
      <c r="Z47" s="3" t="s">
        <v>302</v>
      </c>
      <c r="AA47" s="3" t="s">
        <v>304</v>
      </c>
      <c r="AB47" s="3" t="s">
        <v>306</v>
      </c>
      <c r="AC47" s="3" t="s">
        <v>308</v>
      </c>
      <c r="AD47" s="3" t="s">
        <v>311</v>
      </c>
      <c r="AE47" s="3" t="s">
        <v>313</v>
      </c>
      <c r="AF47" s="3" t="s">
        <v>314</v>
      </c>
      <c r="AG47" s="3" t="s">
        <v>316</v>
      </c>
      <c r="AH47" s="40" t="s">
        <v>248</v>
      </c>
    </row>
    <row r="48" spans="1:34" x14ac:dyDescent="0.25">
      <c r="A48" s="74"/>
      <c r="B48" s="78" t="s">
        <v>134</v>
      </c>
      <c r="C48" s="79"/>
      <c r="D48" s="52"/>
      <c r="E48" s="52"/>
      <c r="F48" s="52"/>
      <c r="G48" s="50" t="s">
        <v>135</v>
      </c>
      <c r="H48" s="50" t="s">
        <v>136</v>
      </c>
      <c r="I48" s="50" t="s">
        <v>350</v>
      </c>
      <c r="J48" s="50" t="s">
        <v>334</v>
      </c>
      <c r="K48" s="50" t="s">
        <v>138</v>
      </c>
      <c r="L48" s="50" t="s">
        <v>139</v>
      </c>
      <c r="M48" s="50" t="s">
        <v>294</v>
      </c>
      <c r="N48" s="50" t="s">
        <v>140</v>
      </c>
      <c r="O48" s="50" t="s">
        <v>141</v>
      </c>
      <c r="P48" s="50" t="s">
        <v>280</v>
      </c>
      <c r="Q48" s="50" t="s">
        <v>142</v>
      </c>
      <c r="R48" s="50" t="s">
        <v>143</v>
      </c>
      <c r="S48" s="50" t="s">
        <v>144</v>
      </c>
      <c r="T48" s="50" t="s">
        <v>145</v>
      </c>
      <c r="U48" s="50" t="s">
        <v>146</v>
      </c>
      <c r="V48" s="50" t="s">
        <v>147</v>
      </c>
      <c r="W48" s="50" t="s">
        <v>148</v>
      </c>
      <c r="X48" s="50" t="s">
        <v>149</v>
      </c>
      <c r="Y48" s="50" t="s">
        <v>150</v>
      </c>
      <c r="Z48" s="50" t="s">
        <v>151</v>
      </c>
      <c r="AA48" s="50" t="s">
        <v>152</v>
      </c>
      <c r="AB48" s="50" t="s">
        <v>153</v>
      </c>
      <c r="AC48" s="50" t="s">
        <v>154</v>
      </c>
      <c r="AD48" s="50" t="s">
        <v>155</v>
      </c>
      <c r="AE48" s="50" t="s">
        <v>156</v>
      </c>
      <c r="AF48" s="50" t="s">
        <v>157</v>
      </c>
      <c r="AG48" s="50" t="s">
        <v>158</v>
      </c>
      <c r="AH48" s="40" t="s">
        <v>249</v>
      </c>
    </row>
    <row r="49" spans="1:34" ht="15.75" thickBot="1" x14ac:dyDescent="0.3">
      <c r="A49" s="75"/>
      <c r="B49" s="76" t="s">
        <v>329</v>
      </c>
      <c r="C49" s="77"/>
      <c r="D49" s="51"/>
      <c r="E49" s="51"/>
      <c r="F49" s="51"/>
      <c r="G49" s="48"/>
      <c r="H49" s="48"/>
      <c r="I49" s="48"/>
      <c r="J49" s="48"/>
      <c r="K49" s="48"/>
      <c r="L49" s="48"/>
      <c r="M49" s="48" t="s">
        <v>327</v>
      </c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1"/>
    </row>
    <row r="50" spans="1:34" x14ac:dyDescent="0.25">
      <c r="A50" t="s">
        <v>351</v>
      </c>
      <c r="B50" s="4"/>
      <c r="C50" s="4"/>
      <c r="D50" s="4"/>
      <c r="E50" s="4"/>
      <c r="F50" s="4"/>
    </row>
    <row r="51" spans="1:34" x14ac:dyDescent="0.25">
      <c r="A51" t="s">
        <v>328</v>
      </c>
    </row>
  </sheetData>
  <mergeCells count="17">
    <mergeCell ref="P1:P2"/>
    <mergeCell ref="D1:D2"/>
    <mergeCell ref="E1:F1"/>
    <mergeCell ref="Q1:AG1"/>
    <mergeCell ref="AH1:AH2"/>
    <mergeCell ref="A44:A49"/>
    <mergeCell ref="B44:C44"/>
    <mergeCell ref="B45:C45"/>
    <mergeCell ref="B46:C46"/>
    <mergeCell ref="B47:C47"/>
    <mergeCell ref="B48:C48"/>
    <mergeCell ref="B49:C49"/>
    <mergeCell ref="A1:A2"/>
    <mergeCell ref="B1:B2"/>
    <mergeCell ref="C1:C2"/>
    <mergeCell ref="G1:N1"/>
    <mergeCell ref="O1:O2"/>
  </mergeCells>
  <conditionalFormatting sqref="G3:H43 J3:AG43">
    <cfRule type="expression" dxfId="32" priority="23">
      <formula>AND(VALUE(G3)&lt;=VALUE(SUBSTITUTE(SUBSTITUTE(SUBSTITUTE(SUBSTITUTE(G$46,"&lt;",""),"*",""),"&gt;","")," ","")),NOT(ISBLANK(G3)))</formula>
    </cfRule>
    <cfRule type="expression" dxfId="31" priority="24">
      <formula>AND(VALUE(G3)&lt;=VALUE(SUBSTITUTE(SUBSTITUTE(SUBSTITUTE(SUBSTITUTE(G$47,"&lt;",""),"*",""),"&gt;","")," ","")),NOT(ISBLANK(G3)))</formula>
    </cfRule>
    <cfRule type="expression" dxfId="30" priority="25">
      <formula>AND(ISNUMBER(VALUE(SUBSTITUTE(SUBSTITUTE(SUBSTITUTE(SUBSTITUTE(G$49,"&lt;",""),"*",""),"&gt;","")," ",""))),VALUE(G3)&gt;VALUE(SUBSTITUTE(SUBSTITUTE(SUBSTITUTE(SUBSTITUTE(G$48,"&lt;",""),"*",""),"&gt;","")," ","")),NOT(ISBLANK(G3)))</formula>
    </cfRule>
    <cfRule type="expression" dxfId="29" priority="26">
      <formula>AND(ISNUMBER(VALUE(SUBSTITUTE(SUBSTITUTE(SUBSTITUTE(SUBSTITUTE(G$49,"&lt;",""),"*",""),"&gt;","")," ",""))),VALUE(G3)&gt;VALUE(SUBSTITUTE(SUBSTITUTE(SUBSTITUTE(SUBSTITUTE(G$47,"&lt;",""),"*",""),"&gt;","")," ","")),NOT(ISBLANK(G3)))</formula>
    </cfRule>
    <cfRule type="expression" dxfId="28" priority="27">
      <formula>AND(VALUE(G3)&gt;=VALUE(SUBSTITUTE(SUBSTITUTE(SUBSTITUTE(SUBSTITUTE(G$48,"&lt;",""),"*",""),"&gt;","")," ","")),NOT(ISBLANK(G3)))</formula>
    </cfRule>
  </conditionalFormatting>
  <conditionalFormatting sqref="G3:I43">
    <cfRule type="expression" dxfId="27" priority="6">
      <formula>AND(ISNUMBER(FIND("&lt;",G3)),VALUE(SUBSTITUTE(G3,"&lt;",""))&lt;=VALUE(SUBSTITUTE(SUBSTITUTE(SUBSTITUTE(SUBSTITUTE(G$44,"&lt;",""),"*",""),"&gt;","")," ","")))</formula>
    </cfRule>
    <cfRule type="expression" dxfId="26" priority="7">
      <formula>AND(VALUE(G3)&lt;=VALUE(SUBSTITUTE(SUBSTITUTE(SUBSTITUTE(SUBSTITUTE(G$44,"&lt;",""),"*",""),"&gt;","")," ","")),NOT(ISBLANK(G3)))</formula>
    </cfRule>
  </conditionalFormatting>
  <conditionalFormatting sqref="G3:AG43">
    <cfRule type="containsText" dxfId="25" priority="1" operator="containsText" text="n">
      <formula>NOT(ISERROR(SEARCH("n",G3)))</formula>
    </cfRule>
    <cfRule type="expression" dxfId="24" priority="2">
      <formula>AND(ISNUMBER(FIND("&lt;",G3)),VALUE(SUBSTITUTE(G3,"&lt;",""))&gt;VALUE(SUBSTITUTE(SUBSTITUTE(SUBSTITUTE(SUBSTITUTE(G$46,"&lt;",""),"*",""),"&gt;","")," ","")))</formula>
    </cfRule>
    <cfRule type="expression" dxfId="23" priority="3">
      <formula>AND(ISNUMBER(FIND("&lt;",G3)),VALUE(SUBSTITUTE(G3,"&lt;",""))&gt;VALUE(SUBSTITUTE(SUBSTITUTE(SUBSTITUTE(SUBSTITUTE(G$45,"&lt;",""),"*",""),"&gt;","")," ","")))</formula>
    </cfRule>
    <cfRule type="expression" dxfId="22" priority="4">
      <formula>AND(ISNUMBER(FIND("&lt;",G3)),VALUE(SUBSTITUTE(G3,"&lt;",""))&gt;VALUE(SUBSTITUTE(SUBSTITUTE(SUBSTITUTE(SUBSTITUTE(G$44,"&lt;",""),"*",""),"&gt;","")," ","")))</formula>
    </cfRule>
    <cfRule type="expression" priority="5">
      <formula>ISBLANK(G3)</formula>
    </cfRule>
  </conditionalFormatting>
  <conditionalFormatting sqref="I3:I43">
    <cfRule type="expression" dxfId="21" priority="8">
      <formula>AND(VALUE(I3)&lt;VALUE(SUBSTITUTE(SUBSTITUTE(SUBSTITUTE(SUBSTITUTE(I$45,"&lt;",""),"*",""),"&gt;","")," ","")),NOT(ISBLANK(I3)))</formula>
    </cfRule>
    <cfRule type="expression" dxfId="20" priority="9">
      <formula>AND(VALUE(I3)&lt;VALUE(SUBSTITUTE(SUBSTITUTE(SUBSTITUTE(SUBSTITUTE(I$46,"&lt;",""),"*",""),"&gt;","")," ","")),NOT(ISBLANK(I3)))</formula>
    </cfRule>
    <cfRule type="expression" dxfId="19" priority="10">
      <formula>AND(VALUE(I3)&lt;VALUE(SUBSTITUTE(SUBSTITUTE(SUBSTITUTE(SUBSTITUTE(I$47,"&lt;",""),"*",""),"&gt;","")," ","")),NOT(ISBLANK(I3)))</formula>
    </cfRule>
    <cfRule type="expression" dxfId="18" priority="11">
      <formula>AND(ISNUMBER(VALUE(SUBSTITUTE(SUBSTITUTE(SUBSTITUTE(SUBSTITUTE(I$49,"&lt;",""),"*",""),"&gt;","")," ",""))),VALUE(I3)&gt;VALUE(SUBSTITUTE(SUBSTITUTE(SUBSTITUTE(SUBSTITUTE(I$48,"&lt;",""),"*",""),"&gt;","")," ","")),NOT(ISBLANK(I3)))</formula>
    </cfRule>
    <cfRule type="expression" dxfId="17" priority="12">
      <formula>AND(ISNUMBER(VALUE(SUBSTITUTE(SUBSTITUTE(SUBSTITUTE(SUBSTITUTE(I$49,"&lt;",""),"*",""),"&gt;","")," ",""))),VALUE(I3)&gt;VALUE(SUBSTITUTE(SUBSTITUTE(SUBSTITUTE(SUBSTITUTE(I$47,"&lt;",""),"*",""),"&gt;","")," ","")),NOT(ISBLANK(I3)))</formula>
    </cfRule>
    <cfRule type="expression" dxfId="16" priority="13">
      <formula>AND(VALUE(I3)&gt;=VALUE(SUBSTITUTE(SUBSTITUTE(SUBSTITUTE(SUBSTITUTE(I$48,"&lt;",""),"*",""),"&gt;","")," ","")),NOT(ISBLANK(I3)))</formula>
    </cfRule>
  </conditionalFormatting>
  <conditionalFormatting sqref="J3:AG43 G3:H43">
    <cfRule type="expression" dxfId="15" priority="22">
      <formula>AND(VALUE(G3)&lt;=VALUE(SUBSTITUTE(SUBSTITUTE(SUBSTITUTE(SUBSTITUTE(G$45,"&lt;",""),"*",""),"&gt;","")," ","")),NOT(ISBLANK(G3)))</formula>
    </cfRule>
  </conditionalFormatting>
  <conditionalFormatting sqref="J3:AG43">
    <cfRule type="expression" dxfId="14" priority="20">
      <formula>AND(ISNUMBER(FIND("&lt;",J3)),VALUE(SUBSTITUTE(J3,"&lt;",""))&lt;=VALUE(SUBSTITUTE(SUBSTITUTE(SUBSTITUTE(SUBSTITUTE(J$44,"&lt;",""),"*",""),"&gt;","")," ","")))</formula>
    </cfRule>
    <cfRule type="expression" dxfId="13" priority="21">
      <formula>AND(VALUE(J3)&lt;=VALUE(SUBSTITUTE(SUBSTITUTE(SUBSTITUTE(SUBSTITUTE(J$44,"&lt;",""),"*",""),"&gt;","")," ","")),NOT(ISBLANK(J3)))</formula>
    </cfRule>
  </conditionalFormatting>
  <conditionalFormatting sqref="P3:P43">
    <cfRule type="containsText" dxfId="12" priority="18" operator="containsText" text="&lt;">
      <formula>NOT(ISERROR(SEARCH("&lt;",P3)))</formula>
    </cfRule>
  </conditionalFormatting>
  <pageMargins left="0.7" right="0.7" top="0.75" bottom="0.75" header="0.3" footer="0.3"/>
  <pageSetup paperSize="9" scale="35" orientation="landscape" r:id="rId1"/>
  <headerFooter>
    <oddHeader>&amp;LKunde
Prosjektnavn
Kommune&amp;CAnalysesammenstilling
Sediment i ferskvann&amp;RMulticonsult Norge AS
Filnavn f.eks: 10213147-RIGm-RAP-001
Vedlegg 1</oddHeader>
  </headerFooter>
  <colBreaks count="1" manualBreakCount="1">
    <brk id="34" max="4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AB33"/>
  <sheetViews>
    <sheetView zoomScale="80" zoomScaleNormal="80" zoomScalePageLayoutView="60" workbookViewId="0">
      <selection activeCell="I40" sqref="I40"/>
    </sheetView>
  </sheetViews>
  <sheetFormatPr baseColWidth="10" defaultColWidth="9.140625" defaultRowHeight="15" x14ac:dyDescent="0.25"/>
  <cols>
    <col min="2" max="2" width="9.140625" hidden="1" customWidth="1"/>
    <col min="22" max="22" width="10.28515625" customWidth="1"/>
    <col min="24" max="28" width="9.140625" hidden="1" customWidth="1"/>
  </cols>
  <sheetData>
    <row r="2" spans="2:28" ht="24.75" hidden="1" customHeight="1" x14ac:dyDescent="0.25">
      <c r="B2" t="s">
        <v>70</v>
      </c>
      <c r="D2" t="s">
        <v>69</v>
      </c>
      <c r="E2">
        <v>3</v>
      </c>
      <c r="F2">
        <f t="shared" ref="F2:V2" si="0">E2+1</f>
        <v>4</v>
      </c>
      <c r="G2">
        <f t="shared" si="0"/>
        <v>5</v>
      </c>
      <c r="H2">
        <f t="shared" si="0"/>
        <v>6</v>
      </c>
      <c r="I2">
        <f t="shared" si="0"/>
        <v>7</v>
      </c>
      <c r="J2">
        <f t="shared" si="0"/>
        <v>8</v>
      </c>
      <c r="K2">
        <f t="shared" si="0"/>
        <v>9</v>
      </c>
      <c r="L2">
        <f t="shared" si="0"/>
        <v>10</v>
      </c>
      <c r="M2">
        <f t="shared" si="0"/>
        <v>11</v>
      </c>
      <c r="N2">
        <f t="shared" si="0"/>
        <v>12</v>
      </c>
      <c r="O2">
        <f t="shared" si="0"/>
        <v>13</v>
      </c>
      <c r="P2">
        <f t="shared" si="0"/>
        <v>14</v>
      </c>
      <c r="Q2">
        <f t="shared" si="0"/>
        <v>15</v>
      </c>
      <c r="R2">
        <f t="shared" si="0"/>
        <v>16</v>
      </c>
      <c r="S2">
        <f t="shared" si="0"/>
        <v>17</v>
      </c>
      <c r="T2">
        <f t="shared" si="0"/>
        <v>18</v>
      </c>
      <c r="U2">
        <f t="shared" si="0"/>
        <v>19</v>
      </c>
      <c r="V2">
        <f t="shared" si="0"/>
        <v>20</v>
      </c>
      <c r="X2">
        <v>44</v>
      </c>
      <c r="Y2">
        <v>45</v>
      </c>
      <c r="Z2">
        <v>46</v>
      </c>
      <c r="AA2">
        <v>47</v>
      </c>
      <c r="AB2">
        <v>48</v>
      </c>
    </row>
    <row r="3" spans="2:28" ht="30" customHeight="1" x14ac:dyDescent="0.25">
      <c r="B3">
        <v>2</v>
      </c>
      <c r="C3" s="98" t="s">
        <v>1</v>
      </c>
      <c r="D3" s="98"/>
      <c r="E3" s="47" t="e">
        <f ca="1">INDIRECT("'Sedimenter liggende'!"&amp;ADDRESS(E$2,$B3,4))</f>
        <v>#REF!</v>
      </c>
      <c r="F3" s="47" t="e">
        <f t="shared" ref="F3:V4" ca="1" si="1">INDIRECT("'Sedimenter liggende'!"&amp;ADDRESS(F$2,$B3,4))</f>
        <v>#REF!</v>
      </c>
      <c r="G3" s="47" t="e">
        <f t="shared" ca="1" si="1"/>
        <v>#REF!</v>
      </c>
      <c r="H3" s="47" t="e">
        <f t="shared" ca="1" si="1"/>
        <v>#REF!</v>
      </c>
      <c r="I3" s="47" t="e">
        <f t="shared" ca="1" si="1"/>
        <v>#REF!</v>
      </c>
      <c r="J3" s="47" t="e">
        <f t="shared" ca="1" si="1"/>
        <v>#REF!</v>
      </c>
      <c r="K3" s="47" t="e">
        <f t="shared" ca="1" si="1"/>
        <v>#REF!</v>
      </c>
      <c r="L3" s="47" t="e">
        <f t="shared" ca="1" si="1"/>
        <v>#REF!</v>
      </c>
      <c r="M3" s="47" t="e">
        <f t="shared" ca="1" si="1"/>
        <v>#REF!</v>
      </c>
      <c r="N3" s="47" t="e">
        <f t="shared" ca="1" si="1"/>
        <v>#REF!</v>
      </c>
      <c r="O3" s="47" t="e">
        <f t="shared" ca="1" si="1"/>
        <v>#REF!</v>
      </c>
      <c r="P3" s="47" t="e">
        <f t="shared" ca="1" si="1"/>
        <v>#REF!</v>
      </c>
      <c r="Q3" s="47" t="e">
        <f t="shared" ca="1" si="1"/>
        <v>#REF!</v>
      </c>
      <c r="R3" s="47" t="e">
        <f t="shared" ca="1" si="1"/>
        <v>#REF!</v>
      </c>
      <c r="S3" s="47" t="e">
        <f t="shared" ca="1" si="1"/>
        <v>#REF!</v>
      </c>
      <c r="T3" s="47" t="e">
        <f t="shared" ca="1" si="1"/>
        <v>#REF!</v>
      </c>
      <c r="U3" s="47" t="e">
        <f t="shared" ca="1" si="1"/>
        <v>#REF!</v>
      </c>
      <c r="V3" s="47" t="e">
        <f t="shared" ca="1" si="1"/>
        <v>#REF!</v>
      </c>
    </row>
    <row r="4" spans="2:28" x14ac:dyDescent="0.25">
      <c r="B4">
        <f>B3+1</f>
        <v>3</v>
      </c>
      <c r="C4" s="98" t="s">
        <v>159</v>
      </c>
      <c r="D4" s="98"/>
      <c r="E4" s="47" t="e">
        <f t="shared" ref="E4" ca="1" si="2">INDIRECT("'Sedimenter liggende'!"&amp;ADDRESS(E$2,$B4,4))</f>
        <v>#REF!</v>
      </c>
      <c r="F4" s="47" t="e">
        <f t="shared" ca="1" si="1"/>
        <v>#REF!</v>
      </c>
      <c r="G4" s="47" t="e">
        <f t="shared" ca="1" si="1"/>
        <v>#REF!</v>
      </c>
      <c r="H4" s="47" t="e">
        <f t="shared" ca="1" si="1"/>
        <v>#REF!</v>
      </c>
      <c r="I4" s="47" t="e">
        <f t="shared" ca="1" si="1"/>
        <v>#REF!</v>
      </c>
      <c r="J4" s="47" t="e">
        <f t="shared" ca="1" si="1"/>
        <v>#REF!</v>
      </c>
      <c r="K4" s="47" t="e">
        <f t="shared" ca="1" si="1"/>
        <v>#REF!</v>
      </c>
      <c r="L4" s="47" t="e">
        <f t="shared" ca="1" si="1"/>
        <v>#REF!</v>
      </c>
      <c r="M4" s="47" t="e">
        <f t="shared" ca="1" si="1"/>
        <v>#REF!</v>
      </c>
      <c r="N4" s="47" t="e">
        <f t="shared" ca="1" si="1"/>
        <v>#REF!</v>
      </c>
      <c r="O4" s="47" t="e">
        <f t="shared" ca="1" si="1"/>
        <v>#REF!</v>
      </c>
      <c r="P4" s="47" t="e">
        <f t="shared" ca="1" si="1"/>
        <v>#REF!</v>
      </c>
      <c r="Q4" s="47" t="e">
        <f t="shared" ca="1" si="1"/>
        <v>#REF!</v>
      </c>
      <c r="R4" s="47" t="e">
        <f t="shared" ca="1" si="1"/>
        <v>#REF!</v>
      </c>
      <c r="S4" s="47" t="e">
        <f t="shared" ca="1" si="1"/>
        <v>#REF!</v>
      </c>
      <c r="T4" s="47" t="e">
        <f t="shared" ca="1" si="1"/>
        <v>#REF!</v>
      </c>
      <c r="U4" s="47" t="e">
        <f t="shared" ca="1" si="1"/>
        <v>#REF!</v>
      </c>
      <c r="V4" s="47" t="e">
        <f t="shared" ca="1" si="1"/>
        <v>#REF!</v>
      </c>
    </row>
    <row r="5" spans="2:28" x14ac:dyDescent="0.25">
      <c r="B5">
        <f t="shared" ref="B5:B31" si="3">B4+1</f>
        <v>4</v>
      </c>
      <c r="C5" s="98" t="s">
        <v>5</v>
      </c>
      <c r="D5" s="98"/>
      <c r="E5" s="47" t="e">
        <f ca="1">INDIRECT("'Sedimenter liggende'!"&amp;ADDRESS(E$2,$B5,4))</f>
        <v>#REF!</v>
      </c>
      <c r="F5" s="47" t="e">
        <f t="shared" ref="F5:V19" ca="1" si="4">INDIRECT("'Sedimenter liggende'!"&amp;ADDRESS(F$2,$B5,4))</f>
        <v>#REF!</v>
      </c>
      <c r="G5" s="47" t="e">
        <f t="shared" ca="1" si="4"/>
        <v>#REF!</v>
      </c>
      <c r="H5" s="47" t="e">
        <f t="shared" ca="1" si="4"/>
        <v>#REF!</v>
      </c>
      <c r="I5" s="47" t="e">
        <f t="shared" ca="1" si="4"/>
        <v>#REF!</v>
      </c>
      <c r="J5" s="47" t="e">
        <f t="shared" ca="1" si="4"/>
        <v>#REF!</v>
      </c>
      <c r="K5" s="47" t="e">
        <f t="shared" ca="1" si="4"/>
        <v>#REF!</v>
      </c>
      <c r="L5" s="47" t="e">
        <f t="shared" ca="1" si="4"/>
        <v>#REF!</v>
      </c>
      <c r="M5" s="47" t="e">
        <f t="shared" ca="1" si="4"/>
        <v>#REF!</v>
      </c>
      <c r="N5" s="47" t="e">
        <f t="shared" ca="1" si="4"/>
        <v>#REF!</v>
      </c>
      <c r="O5" s="47" t="e">
        <f t="shared" ca="1" si="4"/>
        <v>#REF!</v>
      </c>
      <c r="P5" s="47" t="e">
        <f t="shared" ca="1" si="4"/>
        <v>#REF!</v>
      </c>
      <c r="Q5" s="47" t="e">
        <f t="shared" ca="1" si="4"/>
        <v>#REF!</v>
      </c>
      <c r="R5" s="47" t="e">
        <f t="shared" ca="1" si="4"/>
        <v>#REF!</v>
      </c>
      <c r="S5" s="47" t="e">
        <f t="shared" ca="1" si="4"/>
        <v>#REF!</v>
      </c>
      <c r="T5" s="47" t="e">
        <f t="shared" ca="1" si="4"/>
        <v>#REF!</v>
      </c>
      <c r="U5" s="47" t="e">
        <f t="shared" ca="1" si="4"/>
        <v>#REF!</v>
      </c>
      <c r="V5" s="47" t="e">
        <f t="shared" ca="1" si="4"/>
        <v>#REF!</v>
      </c>
      <c r="X5" t="e">
        <f ca="1">INDIRECT("'Sedimenter liggende'!"&amp;ADDRESS(X$2,$B5,4))</f>
        <v>#REF!</v>
      </c>
      <c r="Y5" t="e">
        <f t="shared" ref="Y5:AB20" ca="1" si="5">INDIRECT("'Sedimenter liggende'!"&amp;ADDRESS(Y$2,$B5,4))</f>
        <v>#REF!</v>
      </c>
      <c r="Z5" t="e">
        <f t="shared" ca="1" si="5"/>
        <v>#REF!</v>
      </c>
      <c r="AA5" t="e">
        <f t="shared" ca="1" si="5"/>
        <v>#REF!</v>
      </c>
      <c r="AB5" t="e">
        <f t="shared" ca="1" si="5"/>
        <v>#REF!</v>
      </c>
    </row>
    <row r="6" spans="2:28" x14ac:dyDescent="0.25">
      <c r="B6">
        <f t="shared" si="3"/>
        <v>5</v>
      </c>
      <c r="C6" s="98" t="s">
        <v>6</v>
      </c>
      <c r="D6" s="98"/>
      <c r="E6" s="47" t="e">
        <f t="shared" ref="E6:T31" ca="1" si="6">INDIRECT("'Sedimenter liggende'!"&amp;ADDRESS(E$2,$B6,4))</f>
        <v>#REF!</v>
      </c>
      <c r="F6" s="47" t="e">
        <f t="shared" ca="1" si="4"/>
        <v>#REF!</v>
      </c>
      <c r="G6" s="47" t="e">
        <f t="shared" ca="1" si="4"/>
        <v>#REF!</v>
      </c>
      <c r="H6" s="47" t="e">
        <f t="shared" ca="1" si="4"/>
        <v>#REF!</v>
      </c>
      <c r="I6" s="47" t="e">
        <f t="shared" ca="1" si="4"/>
        <v>#REF!</v>
      </c>
      <c r="J6" s="47" t="e">
        <f t="shared" ca="1" si="4"/>
        <v>#REF!</v>
      </c>
      <c r="K6" s="47" t="e">
        <f t="shared" ca="1" si="4"/>
        <v>#REF!</v>
      </c>
      <c r="L6" s="47" t="e">
        <f t="shared" ca="1" si="4"/>
        <v>#REF!</v>
      </c>
      <c r="M6" s="47" t="e">
        <f t="shared" ca="1" si="4"/>
        <v>#REF!</v>
      </c>
      <c r="N6" s="47" t="e">
        <f t="shared" ca="1" si="4"/>
        <v>#REF!</v>
      </c>
      <c r="O6" s="47" t="e">
        <f t="shared" ca="1" si="4"/>
        <v>#REF!</v>
      </c>
      <c r="P6" s="47" t="e">
        <f t="shared" ca="1" si="4"/>
        <v>#REF!</v>
      </c>
      <c r="Q6" s="47" t="e">
        <f t="shared" ca="1" si="4"/>
        <v>#REF!</v>
      </c>
      <c r="R6" s="47" t="e">
        <f t="shared" ca="1" si="4"/>
        <v>#REF!</v>
      </c>
      <c r="S6" s="47" t="e">
        <f t="shared" ca="1" si="4"/>
        <v>#REF!</v>
      </c>
      <c r="T6" s="47" t="e">
        <f t="shared" ca="1" si="4"/>
        <v>#REF!</v>
      </c>
      <c r="U6" s="47" t="e">
        <f t="shared" ca="1" si="4"/>
        <v>#REF!</v>
      </c>
      <c r="V6" s="47" t="e">
        <f t="shared" ca="1" si="4"/>
        <v>#REF!</v>
      </c>
      <c r="X6" t="e">
        <f t="shared" ref="X6:AB31" ca="1" si="7">INDIRECT("'Sedimenter liggende'!"&amp;ADDRESS(X$2,$B6,4))</f>
        <v>#REF!</v>
      </c>
      <c r="Y6" t="e">
        <f t="shared" ca="1" si="5"/>
        <v>#REF!</v>
      </c>
      <c r="Z6" t="e">
        <f t="shared" ca="1" si="5"/>
        <v>#REF!</v>
      </c>
      <c r="AA6" t="e">
        <f t="shared" ca="1" si="5"/>
        <v>#REF!</v>
      </c>
      <c r="AB6" t="e">
        <f t="shared" ca="1" si="5"/>
        <v>#REF!</v>
      </c>
    </row>
    <row r="7" spans="2:28" x14ac:dyDescent="0.25">
      <c r="B7">
        <f t="shared" si="3"/>
        <v>6</v>
      </c>
      <c r="C7" s="98" t="s">
        <v>7</v>
      </c>
      <c r="D7" s="98"/>
      <c r="E7" s="47" t="e">
        <f t="shared" ca="1" si="6"/>
        <v>#REF!</v>
      </c>
      <c r="F7" s="47" t="e">
        <f t="shared" ca="1" si="4"/>
        <v>#REF!</v>
      </c>
      <c r="G7" s="47" t="e">
        <f t="shared" ca="1" si="4"/>
        <v>#REF!</v>
      </c>
      <c r="H7" s="47" t="e">
        <f t="shared" ca="1" si="4"/>
        <v>#REF!</v>
      </c>
      <c r="I7" s="47" t="e">
        <f t="shared" ca="1" si="4"/>
        <v>#REF!</v>
      </c>
      <c r="J7" s="47" t="e">
        <f t="shared" ca="1" si="4"/>
        <v>#REF!</v>
      </c>
      <c r="K7" s="47" t="e">
        <f t="shared" ca="1" si="4"/>
        <v>#REF!</v>
      </c>
      <c r="L7" s="47" t="e">
        <f t="shared" ca="1" si="4"/>
        <v>#REF!</v>
      </c>
      <c r="M7" s="47" t="e">
        <f t="shared" ca="1" si="4"/>
        <v>#REF!</v>
      </c>
      <c r="N7" s="47" t="e">
        <f t="shared" ca="1" si="4"/>
        <v>#REF!</v>
      </c>
      <c r="O7" s="47" t="e">
        <f t="shared" ca="1" si="4"/>
        <v>#REF!</v>
      </c>
      <c r="P7" s="47" t="e">
        <f t="shared" ca="1" si="4"/>
        <v>#REF!</v>
      </c>
      <c r="Q7" s="47" t="e">
        <f t="shared" ca="1" si="4"/>
        <v>#REF!</v>
      </c>
      <c r="R7" s="47" t="e">
        <f t="shared" ca="1" si="4"/>
        <v>#REF!</v>
      </c>
      <c r="S7" s="47" t="e">
        <f t="shared" ca="1" si="4"/>
        <v>#REF!</v>
      </c>
      <c r="T7" s="47" t="e">
        <f t="shared" ca="1" si="4"/>
        <v>#REF!</v>
      </c>
      <c r="U7" s="47" t="e">
        <f t="shared" ca="1" si="4"/>
        <v>#REF!</v>
      </c>
      <c r="V7" s="47" t="e">
        <f t="shared" ca="1" si="4"/>
        <v>#REF!</v>
      </c>
      <c r="X7" t="e">
        <f t="shared" ca="1" si="7"/>
        <v>#REF!</v>
      </c>
      <c r="Y7" t="e">
        <f t="shared" ca="1" si="5"/>
        <v>#REF!</v>
      </c>
      <c r="Z7" t="e">
        <f t="shared" ca="1" si="5"/>
        <v>#REF!</v>
      </c>
      <c r="AA7" t="e">
        <f t="shared" ca="1" si="5"/>
        <v>#REF!</v>
      </c>
      <c r="AB7" t="e">
        <f t="shared" ca="1" si="5"/>
        <v>#REF!</v>
      </c>
    </row>
    <row r="8" spans="2:28" x14ac:dyDescent="0.25">
      <c r="B8">
        <f t="shared" si="3"/>
        <v>7</v>
      </c>
      <c r="C8" s="98" t="s">
        <v>8</v>
      </c>
      <c r="D8" s="98"/>
      <c r="E8" s="47" t="e">
        <f t="shared" ca="1" si="6"/>
        <v>#REF!</v>
      </c>
      <c r="F8" s="47" t="e">
        <f t="shared" ca="1" si="4"/>
        <v>#REF!</v>
      </c>
      <c r="G8" s="47" t="e">
        <f t="shared" ca="1" si="4"/>
        <v>#REF!</v>
      </c>
      <c r="H8" s="47" t="e">
        <f t="shared" ca="1" si="4"/>
        <v>#REF!</v>
      </c>
      <c r="I8" s="47" t="e">
        <f t="shared" ca="1" si="4"/>
        <v>#REF!</v>
      </c>
      <c r="J8" s="47" t="e">
        <f t="shared" ca="1" si="4"/>
        <v>#REF!</v>
      </c>
      <c r="K8" s="47" t="e">
        <f t="shared" ca="1" si="4"/>
        <v>#REF!</v>
      </c>
      <c r="L8" s="47" t="e">
        <f t="shared" ca="1" si="4"/>
        <v>#REF!</v>
      </c>
      <c r="M8" s="47" t="e">
        <f t="shared" ca="1" si="4"/>
        <v>#REF!</v>
      </c>
      <c r="N8" s="47" t="e">
        <f t="shared" ca="1" si="4"/>
        <v>#REF!</v>
      </c>
      <c r="O8" s="47" t="e">
        <f t="shared" ca="1" si="4"/>
        <v>#REF!</v>
      </c>
      <c r="P8" s="47" t="e">
        <f t="shared" ca="1" si="4"/>
        <v>#REF!</v>
      </c>
      <c r="Q8" s="47" t="e">
        <f t="shared" ca="1" si="4"/>
        <v>#REF!</v>
      </c>
      <c r="R8" s="47" t="e">
        <f t="shared" ca="1" si="4"/>
        <v>#REF!</v>
      </c>
      <c r="S8" s="47" t="e">
        <f t="shared" ca="1" si="4"/>
        <v>#REF!</v>
      </c>
      <c r="T8" s="47" t="e">
        <f t="shared" ca="1" si="4"/>
        <v>#REF!</v>
      </c>
      <c r="U8" s="47" t="e">
        <f t="shared" ca="1" si="4"/>
        <v>#REF!</v>
      </c>
      <c r="V8" s="47" t="e">
        <f t="shared" ca="1" si="4"/>
        <v>#REF!</v>
      </c>
      <c r="X8" t="e">
        <f t="shared" ca="1" si="7"/>
        <v>#REF!</v>
      </c>
      <c r="Y8" t="e">
        <f t="shared" ca="1" si="5"/>
        <v>#REF!</v>
      </c>
      <c r="Z8" t="e">
        <f t="shared" ca="1" si="5"/>
        <v>#REF!</v>
      </c>
      <c r="AA8" t="e">
        <f t="shared" ca="1" si="5"/>
        <v>#REF!</v>
      </c>
      <c r="AB8" t="e">
        <f t="shared" ca="1" si="5"/>
        <v>#REF!</v>
      </c>
    </row>
    <row r="9" spans="2:28" x14ac:dyDescent="0.25">
      <c r="B9">
        <f t="shared" si="3"/>
        <v>8</v>
      </c>
      <c r="C9" s="98" t="s">
        <v>9</v>
      </c>
      <c r="D9" s="98"/>
      <c r="E9" s="47" t="e">
        <f t="shared" ca="1" si="6"/>
        <v>#REF!</v>
      </c>
      <c r="F9" s="47" t="e">
        <f t="shared" ca="1" si="4"/>
        <v>#REF!</v>
      </c>
      <c r="G9" s="47" t="e">
        <f t="shared" ca="1" si="4"/>
        <v>#REF!</v>
      </c>
      <c r="H9" s="47" t="e">
        <f t="shared" ca="1" si="4"/>
        <v>#REF!</v>
      </c>
      <c r="I9" s="47" t="e">
        <f t="shared" ca="1" si="4"/>
        <v>#REF!</v>
      </c>
      <c r="J9" s="47" t="e">
        <f t="shared" ca="1" si="4"/>
        <v>#REF!</v>
      </c>
      <c r="K9" s="47" t="e">
        <f t="shared" ca="1" si="4"/>
        <v>#REF!</v>
      </c>
      <c r="L9" s="47" t="e">
        <f t="shared" ca="1" si="4"/>
        <v>#REF!</v>
      </c>
      <c r="M9" s="47" t="e">
        <f t="shared" ca="1" si="4"/>
        <v>#REF!</v>
      </c>
      <c r="N9" s="47" t="e">
        <f t="shared" ca="1" si="4"/>
        <v>#REF!</v>
      </c>
      <c r="O9" s="47" t="e">
        <f t="shared" ca="1" si="4"/>
        <v>#REF!</v>
      </c>
      <c r="P9" s="47" t="e">
        <f t="shared" ca="1" si="4"/>
        <v>#REF!</v>
      </c>
      <c r="Q9" s="47" t="e">
        <f t="shared" ca="1" si="4"/>
        <v>#REF!</v>
      </c>
      <c r="R9" s="47" t="e">
        <f t="shared" ca="1" si="4"/>
        <v>#REF!</v>
      </c>
      <c r="S9" s="47" t="e">
        <f t="shared" ca="1" si="4"/>
        <v>#REF!</v>
      </c>
      <c r="T9" s="47" t="e">
        <f t="shared" ca="1" si="4"/>
        <v>#REF!</v>
      </c>
      <c r="U9" s="47" t="e">
        <f t="shared" ca="1" si="4"/>
        <v>#REF!</v>
      </c>
      <c r="V9" s="47" t="e">
        <f t="shared" ca="1" si="4"/>
        <v>#REF!</v>
      </c>
      <c r="X9" t="e">
        <f t="shared" ca="1" si="7"/>
        <v>#REF!</v>
      </c>
      <c r="Y9" t="e">
        <f t="shared" ca="1" si="5"/>
        <v>#REF!</v>
      </c>
      <c r="Z9" t="e">
        <f t="shared" ca="1" si="5"/>
        <v>#REF!</v>
      </c>
      <c r="AA9" t="e">
        <f t="shared" ca="1" si="5"/>
        <v>#REF!</v>
      </c>
      <c r="AB9" t="e">
        <f t="shared" ca="1" si="5"/>
        <v>#REF!</v>
      </c>
    </row>
    <row r="10" spans="2:28" x14ac:dyDescent="0.25">
      <c r="B10">
        <f t="shared" si="3"/>
        <v>9</v>
      </c>
      <c r="C10" s="98" t="s">
        <v>10</v>
      </c>
      <c r="D10" s="98"/>
      <c r="E10" s="47" t="e">
        <f t="shared" ca="1" si="6"/>
        <v>#REF!</v>
      </c>
      <c r="F10" s="47" t="e">
        <f t="shared" ca="1" si="4"/>
        <v>#REF!</v>
      </c>
      <c r="G10" s="47" t="e">
        <f t="shared" ca="1" si="4"/>
        <v>#REF!</v>
      </c>
      <c r="H10" s="47" t="e">
        <f t="shared" ca="1" si="4"/>
        <v>#REF!</v>
      </c>
      <c r="I10" s="47" t="e">
        <f t="shared" ca="1" si="4"/>
        <v>#REF!</v>
      </c>
      <c r="J10" s="47" t="e">
        <f t="shared" ca="1" si="4"/>
        <v>#REF!</v>
      </c>
      <c r="K10" s="47" t="e">
        <f t="shared" ca="1" si="4"/>
        <v>#REF!</v>
      </c>
      <c r="L10" s="47" t="e">
        <f t="shared" ca="1" si="4"/>
        <v>#REF!</v>
      </c>
      <c r="M10" s="47" t="e">
        <f t="shared" ca="1" si="4"/>
        <v>#REF!</v>
      </c>
      <c r="N10" s="47" t="e">
        <f t="shared" ca="1" si="4"/>
        <v>#REF!</v>
      </c>
      <c r="O10" s="47" t="e">
        <f t="shared" ca="1" si="4"/>
        <v>#REF!</v>
      </c>
      <c r="P10" s="47" t="e">
        <f t="shared" ca="1" si="4"/>
        <v>#REF!</v>
      </c>
      <c r="Q10" s="47" t="e">
        <f t="shared" ca="1" si="4"/>
        <v>#REF!</v>
      </c>
      <c r="R10" s="47" t="e">
        <f t="shared" ca="1" si="4"/>
        <v>#REF!</v>
      </c>
      <c r="S10" s="47" t="e">
        <f t="shared" ca="1" si="4"/>
        <v>#REF!</v>
      </c>
      <c r="T10" s="47" t="e">
        <f t="shared" ca="1" si="4"/>
        <v>#REF!</v>
      </c>
      <c r="U10" s="47" t="e">
        <f t="shared" ca="1" si="4"/>
        <v>#REF!</v>
      </c>
      <c r="V10" s="47" t="e">
        <f t="shared" ca="1" si="4"/>
        <v>#REF!</v>
      </c>
      <c r="X10" t="e">
        <f t="shared" ca="1" si="7"/>
        <v>#REF!</v>
      </c>
      <c r="Y10" t="e">
        <f t="shared" ca="1" si="5"/>
        <v>#REF!</v>
      </c>
      <c r="Z10" t="e">
        <f t="shared" ca="1" si="5"/>
        <v>#REF!</v>
      </c>
      <c r="AA10" t="e">
        <f t="shared" ca="1" si="5"/>
        <v>#REF!</v>
      </c>
      <c r="AB10" t="e">
        <f t="shared" ca="1" si="5"/>
        <v>#REF!</v>
      </c>
    </row>
    <row r="11" spans="2:28" x14ac:dyDescent="0.25">
      <c r="B11">
        <f t="shared" si="3"/>
        <v>10</v>
      </c>
      <c r="C11" s="98" t="s">
        <v>11</v>
      </c>
      <c r="D11" s="98"/>
      <c r="E11" s="47" t="e">
        <f t="shared" ca="1" si="6"/>
        <v>#REF!</v>
      </c>
      <c r="F11" s="47" t="e">
        <f t="shared" ca="1" si="4"/>
        <v>#REF!</v>
      </c>
      <c r="G11" s="47" t="e">
        <f t="shared" ca="1" si="4"/>
        <v>#REF!</v>
      </c>
      <c r="H11" s="47" t="e">
        <f t="shared" ca="1" si="4"/>
        <v>#REF!</v>
      </c>
      <c r="I11" s="47" t="e">
        <f t="shared" ca="1" si="4"/>
        <v>#REF!</v>
      </c>
      <c r="J11" s="47" t="e">
        <f t="shared" ca="1" si="4"/>
        <v>#REF!</v>
      </c>
      <c r="K11" s="47" t="e">
        <f t="shared" ca="1" si="4"/>
        <v>#REF!</v>
      </c>
      <c r="L11" s="47" t="e">
        <f t="shared" ca="1" si="4"/>
        <v>#REF!</v>
      </c>
      <c r="M11" s="47" t="e">
        <f t="shared" ca="1" si="4"/>
        <v>#REF!</v>
      </c>
      <c r="N11" s="47" t="e">
        <f t="shared" ca="1" si="4"/>
        <v>#REF!</v>
      </c>
      <c r="O11" s="47" t="e">
        <f t="shared" ca="1" si="4"/>
        <v>#REF!</v>
      </c>
      <c r="P11" s="47" t="e">
        <f t="shared" ca="1" si="4"/>
        <v>#REF!</v>
      </c>
      <c r="Q11" s="47" t="e">
        <f t="shared" ca="1" si="4"/>
        <v>#REF!</v>
      </c>
      <c r="R11" s="47" t="e">
        <f t="shared" ca="1" si="4"/>
        <v>#REF!</v>
      </c>
      <c r="S11" s="47" t="e">
        <f t="shared" ca="1" si="4"/>
        <v>#REF!</v>
      </c>
      <c r="T11" s="47" t="e">
        <f t="shared" ca="1" si="4"/>
        <v>#REF!</v>
      </c>
      <c r="U11" s="47" t="e">
        <f t="shared" ca="1" si="4"/>
        <v>#REF!</v>
      </c>
      <c r="V11" s="47" t="e">
        <f t="shared" ca="1" si="4"/>
        <v>#REF!</v>
      </c>
      <c r="X11" t="e">
        <f t="shared" ca="1" si="7"/>
        <v>#REF!</v>
      </c>
      <c r="Y11" t="e">
        <f t="shared" ca="1" si="5"/>
        <v>#REF!</v>
      </c>
      <c r="Z11" t="e">
        <f t="shared" ca="1" si="5"/>
        <v>#REF!</v>
      </c>
      <c r="AA11" t="e">
        <f t="shared" ca="1" si="5"/>
        <v>#REF!</v>
      </c>
      <c r="AB11" t="e">
        <f t="shared" ca="1" si="5"/>
        <v>#REF!</v>
      </c>
    </row>
    <row r="12" spans="2:28" x14ac:dyDescent="0.25">
      <c r="B12">
        <f t="shared" si="3"/>
        <v>11</v>
      </c>
      <c r="C12" s="98" t="s">
        <v>12</v>
      </c>
      <c r="D12" s="98"/>
      <c r="E12" s="47" t="e">
        <f t="shared" ca="1" si="6"/>
        <v>#REF!</v>
      </c>
      <c r="F12" s="47" t="e">
        <f t="shared" ca="1" si="4"/>
        <v>#REF!</v>
      </c>
      <c r="G12" s="47" t="e">
        <f t="shared" ca="1" si="4"/>
        <v>#REF!</v>
      </c>
      <c r="H12" s="47" t="e">
        <f t="shared" ca="1" si="4"/>
        <v>#REF!</v>
      </c>
      <c r="I12" s="47" t="e">
        <f t="shared" ca="1" si="4"/>
        <v>#REF!</v>
      </c>
      <c r="J12" s="47" t="e">
        <f t="shared" ca="1" si="4"/>
        <v>#REF!</v>
      </c>
      <c r="K12" s="47" t="e">
        <f t="shared" ca="1" si="4"/>
        <v>#REF!</v>
      </c>
      <c r="L12" s="47" t="e">
        <f t="shared" ca="1" si="4"/>
        <v>#REF!</v>
      </c>
      <c r="M12" s="47" t="e">
        <f t="shared" ca="1" si="4"/>
        <v>#REF!</v>
      </c>
      <c r="N12" s="47" t="e">
        <f t="shared" ca="1" si="4"/>
        <v>#REF!</v>
      </c>
      <c r="O12" s="47" t="e">
        <f t="shared" ca="1" si="4"/>
        <v>#REF!</v>
      </c>
      <c r="P12" s="47" t="e">
        <f t="shared" ca="1" si="4"/>
        <v>#REF!</v>
      </c>
      <c r="Q12" s="47" t="e">
        <f t="shared" ca="1" si="4"/>
        <v>#REF!</v>
      </c>
      <c r="R12" s="47" t="e">
        <f t="shared" ca="1" si="4"/>
        <v>#REF!</v>
      </c>
      <c r="S12" s="47" t="e">
        <f t="shared" ca="1" si="4"/>
        <v>#REF!</v>
      </c>
      <c r="T12" s="47" t="e">
        <f t="shared" ca="1" si="4"/>
        <v>#REF!</v>
      </c>
      <c r="U12" s="47" t="e">
        <f t="shared" ca="1" si="4"/>
        <v>#REF!</v>
      </c>
      <c r="V12" s="47" t="e">
        <f t="shared" ca="1" si="4"/>
        <v>#REF!</v>
      </c>
      <c r="X12" t="e">
        <f t="shared" ca="1" si="7"/>
        <v>#REF!</v>
      </c>
      <c r="Y12" t="e">
        <f t="shared" ca="1" si="5"/>
        <v>#REF!</v>
      </c>
      <c r="Z12" t="e">
        <f t="shared" ca="1" si="5"/>
        <v>#REF!</v>
      </c>
      <c r="AA12" t="e">
        <f t="shared" ca="1" si="5"/>
        <v>#REF!</v>
      </c>
      <c r="AB12" t="e">
        <f t="shared" ca="1" si="5"/>
        <v>#REF!</v>
      </c>
    </row>
    <row r="13" spans="2:28" x14ac:dyDescent="0.25">
      <c r="B13">
        <f t="shared" si="3"/>
        <v>12</v>
      </c>
      <c r="C13" s="98" t="s">
        <v>160</v>
      </c>
      <c r="D13" s="98"/>
      <c r="E13" s="47" t="e">
        <f t="shared" ca="1" si="6"/>
        <v>#REF!</v>
      </c>
      <c r="F13" s="47" t="e">
        <f t="shared" ca="1" si="4"/>
        <v>#REF!</v>
      </c>
      <c r="G13" s="47" t="e">
        <f t="shared" ca="1" si="4"/>
        <v>#REF!</v>
      </c>
      <c r="H13" s="47" t="e">
        <f t="shared" ca="1" si="4"/>
        <v>#REF!</v>
      </c>
      <c r="I13" s="47" t="e">
        <f t="shared" ca="1" si="4"/>
        <v>#REF!</v>
      </c>
      <c r="J13" s="47" t="e">
        <f t="shared" ca="1" si="4"/>
        <v>#REF!</v>
      </c>
      <c r="K13" s="47" t="e">
        <f t="shared" ca="1" si="4"/>
        <v>#REF!</v>
      </c>
      <c r="L13" s="47" t="e">
        <f t="shared" ca="1" si="4"/>
        <v>#REF!</v>
      </c>
      <c r="M13" s="47" t="e">
        <f t="shared" ca="1" si="4"/>
        <v>#REF!</v>
      </c>
      <c r="N13" s="47" t="e">
        <f t="shared" ca="1" si="4"/>
        <v>#REF!</v>
      </c>
      <c r="O13" s="47" t="e">
        <f t="shared" ca="1" si="4"/>
        <v>#REF!</v>
      </c>
      <c r="P13" s="47" t="e">
        <f t="shared" ca="1" si="4"/>
        <v>#REF!</v>
      </c>
      <c r="Q13" s="47" t="e">
        <f t="shared" ca="1" si="4"/>
        <v>#REF!</v>
      </c>
      <c r="R13" s="47" t="e">
        <f t="shared" ca="1" si="4"/>
        <v>#REF!</v>
      </c>
      <c r="S13" s="47" t="e">
        <f t="shared" ca="1" si="4"/>
        <v>#REF!</v>
      </c>
      <c r="T13" s="47" t="e">
        <f t="shared" ca="1" si="4"/>
        <v>#REF!</v>
      </c>
      <c r="U13" s="47" t="e">
        <f t="shared" ca="1" si="4"/>
        <v>#REF!</v>
      </c>
      <c r="V13" s="47" t="e">
        <f t="shared" ca="1" si="4"/>
        <v>#REF!</v>
      </c>
      <c r="X13" t="e">
        <f t="shared" ca="1" si="7"/>
        <v>#REF!</v>
      </c>
      <c r="Y13" t="e">
        <f t="shared" ca="1" si="5"/>
        <v>#REF!</v>
      </c>
      <c r="Z13" t="e">
        <f t="shared" ca="1" si="5"/>
        <v>#REF!</v>
      </c>
      <c r="AA13" t="e">
        <f t="shared" ca="1" si="5"/>
        <v>#REF!</v>
      </c>
      <c r="AB13" t="e">
        <f t="shared" ca="1" si="5"/>
        <v>#REF!</v>
      </c>
    </row>
    <row r="14" spans="2:28" ht="15.75" customHeight="1" x14ac:dyDescent="0.25">
      <c r="B14">
        <f t="shared" si="3"/>
        <v>13</v>
      </c>
      <c r="C14" s="98" t="s">
        <v>96</v>
      </c>
      <c r="D14" s="98"/>
      <c r="E14" s="47" t="e">
        <f t="shared" ca="1" si="6"/>
        <v>#REF!</v>
      </c>
      <c r="F14" s="47" t="e">
        <f t="shared" ca="1" si="4"/>
        <v>#REF!</v>
      </c>
      <c r="G14" s="47" t="e">
        <f t="shared" ca="1" si="4"/>
        <v>#REF!</v>
      </c>
      <c r="H14" s="47" t="e">
        <f t="shared" ca="1" si="4"/>
        <v>#REF!</v>
      </c>
      <c r="I14" s="47" t="e">
        <f t="shared" ca="1" si="4"/>
        <v>#REF!</v>
      </c>
      <c r="J14" s="47" t="e">
        <f t="shared" ca="1" si="4"/>
        <v>#REF!</v>
      </c>
      <c r="K14" s="47" t="e">
        <f t="shared" ca="1" si="4"/>
        <v>#REF!</v>
      </c>
      <c r="L14" s="47" t="e">
        <f t="shared" ca="1" si="4"/>
        <v>#REF!</v>
      </c>
      <c r="M14" s="47" t="e">
        <f t="shared" ca="1" si="4"/>
        <v>#REF!</v>
      </c>
      <c r="N14" s="47" t="e">
        <f t="shared" ca="1" si="4"/>
        <v>#REF!</v>
      </c>
      <c r="O14" s="47" t="e">
        <f t="shared" ca="1" si="4"/>
        <v>#REF!</v>
      </c>
      <c r="P14" s="47" t="e">
        <f t="shared" ca="1" si="4"/>
        <v>#REF!</v>
      </c>
      <c r="Q14" s="47" t="e">
        <f t="shared" ca="1" si="4"/>
        <v>#REF!</v>
      </c>
      <c r="R14" s="47" t="e">
        <f t="shared" ca="1" si="4"/>
        <v>#REF!</v>
      </c>
      <c r="S14" s="47" t="e">
        <f t="shared" ca="1" si="4"/>
        <v>#REF!</v>
      </c>
      <c r="T14" s="47" t="e">
        <f t="shared" ca="1" si="4"/>
        <v>#REF!</v>
      </c>
      <c r="U14" s="47" t="e">
        <f t="shared" ca="1" si="4"/>
        <v>#REF!</v>
      </c>
      <c r="V14" s="47" t="e">
        <f t="shared" ca="1" si="4"/>
        <v>#REF!</v>
      </c>
      <c r="X14" t="e">
        <f t="shared" ca="1" si="7"/>
        <v>#REF!</v>
      </c>
      <c r="Y14" t="e">
        <f t="shared" ca="1" si="5"/>
        <v>#REF!</v>
      </c>
      <c r="Z14" t="e">
        <f t="shared" ca="1" si="5"/>
        <v>#REF!</v>
      </c>
      <c r="AA14" t="e">
        <f t="shared" ca="1" si="5"/>
        <v>#REF!</v>
      </c>
      <c r="AB14" t="e">
        <f t="shared" ca="1" si="5"/>
        <v>#REF!</v>
      </c>
    </row>
    <row r="15" spans="2:28" ht="15.75" customHeight="1" x14ac:dyDescent="0.25">
      <c r="B15">
        <f t="shared" si="3"/>
        <v>14</v>
      </c>
      <c r="C15" s="98" t="s">
        <v>97</v>
      </c>
      <c r="D15" s="98"/>
      <c r="E15" s="47" t="e">
        <f t="shared" ca="1" si="6"/>
        <v>#REF!</v>
      </c>
      <c r="F15" s="47" t="e">
        <f t="shared" ca="1" si="4"/>
        <v>#REF!</v>
      </c>
      <c r="G15" s="47" t="e">
        <f t="shared" ca="1" si="4"/>
        <v>#REF!</v>
      </c>
      <c r="H15" s="47" t="e">
        <f t="shared" ca="1" si="4"/>
        <v>#REF!</v>
      </c>
      <c r="I15" s="47" t="e">
        <f t="shared" ca="1" si="4"/>
        <v>#REF!</v>
      </c>
      <c r="J15" s="47" t="e">
        <f t="shared" ca="1" si="4"/>
        <v>#REF!</v>
      </c>
      <c r="K15" s="47" t="e">
        <f t="shared" ca="1" si="4"/>
        <v>#REF!</v>
      </c>
      <c r="L15" s="47" t="e">
        <f t="shared" ca="1" si="4"/>
        <v>#REF!</v>
      </c>
      <c r="M15" s="47" t="e">
        <f t="shared" ca="1" si="4"/>
        <v>#REF!</v>
      </c>
      <c r="N15" s="47" t="e">
        <f t="shared" ca="1" si="4"/>
        <v>#REF!</v>
      </c>
      <c r="O15" s="47" t="e">
        <f t="shared" ca="1" si="4"/>
        <v>#REF!</v>
      </c>
      <c r="P15" s="47" t="e">
        <f t="shared" ca="1" si="4"/>
        <v>#REF!</v>
      </c>
      <c r="Q15" s="47" t="e">
        <f t="shared" ca="1" si="4"/>
        <v>#REF!</v>
      </c>
      <c r="R15" s="47" t="e">
        <f t="shared" ca="1" si="4"/>
        <v>#REF!</v>
      </c>
      <c r="S15" s="47" t="e">
        <f t="shared" ca="1" si="4"/>
        <v>#REF!</v>
      </c>
      <c r="T15" s="47" t="e">
        <f t="shared" ca="1" si="4"/>
        <v>#REF!</v>
      </c>
      <c r="U15" s="47" t="e">
        <f t="shared" ca="1" si="4"/>
        <v>#REF!</v>
      </c>
      <c r="V15" s="47" t="e">
        <f t="shared" ca="1" si="4"/>
        <v>#REF!</v>
      </c>
      <c r="X15" t="e">
        <f t="shared" ca="1" si="7"/>
        <v>#REF!</v>
      </c>
      <c r="Y15" t="e">
        <f t="shared" ca="1" si="5"/>
        <v>#REF!</v>
      </c>
      <c r="Z15" t="e">
        <f t="shared" ca="1" si="5"/>
        <v>#REF!</v>
      </c>
      <c r="AA15" t="e">
        <f t="shared" ca="1" si="5"/>
        <v>#REF!</v>
      </c>
      <c r="AB15" t="e">
        <f t="shared" ca="1" si="5"/>
        <v>#REF!</v>
      </c>
    </row>
    <row r="16" spans="2:28" x14ac:dyDescent="0.25">
      <c r="B16">
        <f t="shared" si="3"/>
        <v>15</v>
      </c>
      <c r="C16" s="98" t="s">
        <v>72</v>
      </c>
      <c r="D16" s="98"/>
      <c r="E16" s="47" t="e">
        <f t="shared" ca="1" si="6"/>
        <v>#REF!</v>
      </c>
      <c r="F16" s="47" t="e">
        <f t="shared" ca="1" si="4"/>
        <v>#REF!</v>
      </c>
      <c r="G16" s="47" t="e">
        <f t="shared" ca="1" si="4"/>
        <v>#REF!</v>
      </c>
      <c r="H16" s="47" t="e">
        <f t="shared" ca="1" si="4"/>
        <v>#REF!</v>
      </c>
      <c r="I16" s="47" t="e">
        <f t="shared" ca="1" si="4"/>
        <v>#REF!</v>
      </c>
      <c r="J16" s="47" t="e">
        <f t="shared" ca="1" si="4"/>
        <v>#REF!</v>
      </c>
      <c r="K16" s="47" t="e">
        <f t="shared" ca="1" si="4"/>
        <v>#REF!</v>
      </c>
      <c r="L16" s="47" t="e">
        <f t="shared" ca="1" si="4"/>
        <v>#REF!</v>
      </c>
      <c r="M16" s="47" t="e">
        <f t="shared" ca="1" si="4"/>
        <v>#REF!</v>
      </c>
      <c r="N16" s="47" t="e">
        <f t="shared" ca="1" si="4"/>
        <v>#REF!</v>
      </c>
      <c r="O16" s="47" t="e">
        <f t="shared" ca="1" si="4"/>
        <v>#REF!</v>
      </c>
      <c r="P16" s="47" t="e">
        <f t="shared" ca="1" si="4"/>
        <v>#REF!</v>
      </c>
      <c r="Q16" s="47" t="e">
        <f t="shared" ca="1" si="4"/>
        <v>#REF!</v>
      </c>
      <c r="R16" s="47" t="e">
        <f t="shared" ca="1" si="4"/>
        <v>#REF!</v>
      </c>
      <c r="S16" s="47" t="e">
        <f t="shared" ca="1" si="4"/>
        <v>#REF!</v>
      </c>
      <c r="T16" s="47" t="e">
        <f t="shared" ca="1" si="4"/>
        <v>#REF!</v>
      </c>
      <c r="U16" s="47" t="e">
        <f t="shared" ca="1" si="4"/>
        <v>#REF!</v>
      </c>
      <c r="V16" s="47" t="e">
        <f t="shared" ca="1" si="4"/>
        <v>#REF!</v>
      </c>
      <c r="X16" t="e">
        <f t="shared" ca="1" si="7"/>
        <v>#REF!</v>
      </c>
      <c r="Y16" t="e">
        <f t="shared" ca="1" si="5"/>
        <v>#REF!</v>
      </c>
      <c r="Z16" t="e">
        <f t="shared" ca="1" si="5"/>
        <v>#REF!</v>
      </c>
      <c r="AA16" t="e">
        <f t="shared" ca="1" si="5"/>
        <v>#REF!</v>
      </c>
      <c r="AB16" t="e">
        <f t="shared" ca="1" si="5"/>
        <v>#REF!</v>
      </c>
    </row>
    <row r="17" spans="2:28" x14ac:dyDescent="0.25">
      <c r="B17">
        <f t="shared" si="3"/>
        <v>16</v>
      </c>
      <c r="C17" s="98" t="s">
        <v>162</v>
      </c>
      <c r="D17" s="98"/>
      <c r="E17" s="47" t="e">
        <f t="shared" ca="1" si="6"/>
        <v>#REF!</v>
      </c>
      <c r="F17" s="47" t="e">
        <f t="shared" ca="1" si="4"/>
        <v>#REF!</v>
      </c>
      <c r="G17" s="47" t="e">
        <f t="shared" ca="1" si="4"/>
        <v>#REF!</v>
      </c>
      <c r="H17" s="47" t="e">
        <f t="shared" ca="1" si="4"/>
        <v>#REF!</v>
      </c>
      <c r="I17" s="47" t="e">
        <f t="shared" ca="1" si="4"/>
        <v>#REF!</v>
      </c>
      <c r="J17" s="47" t="e">
        <f t="shared" ca="1" si="4"/>
        <v>#REF!</v>
      </c>
      <c r="K17" s="47" t="e">
        <f t="shared" ca="1" si="4"/>
        <v>#REF!</v>
      </c>
      <c r="L17" s="47" t="e">
        <f t="shared" ca="1" si="4"/>
        <v>#REF!</v>
      </c>
      <c r="M17" s="47" t="e">
        <f t="shared" ca="1" si="4"/>
        <v>#REF!</v>
      </c>
      <c r="N17" s="47" t="e">
        <f t="shared" ca="1" si="4"/>
        <v>#REF!</v>
      </c>
      <c r="O17" s="47" t="e">
        <f t="shared" ca="1" si="4"/>
        <v>#REF!</v>
      </c>
      <c r="P17" s="47" t="e">
        <f t="shared" ca="1" si="4"/>
        <v>#REF!</v>
      </c>
      <c r="Q17" s="47" t="e">
        <f t="shared" ca="1" si="4"/>
        <v>#REF!</v>
      </c>
      <c r="R17" s="47" t="e">
        <f t="shared" ca="1" si="4"/>
        <v>#REF!</v>
      </c>
      <c r="S17" s="47" t="e">
        <f t="shared" ca="1" si="4"/>
        <v>#REF!</v>
      </c>
      <c r="T17" s="47" t="e">
        <f t="shared" ca="1" si="4"/>
        <v>#REF!</v>
      </c>
      <c r="U17" s="47" t="e">
        <f t="shared" ca="1" si="4"/>
        <v>#REF!</v>
      </c>
      <c r="V17" s="47" t="e">
        <f t="shared" ca="1" si="4"/>
        <v>#REF!</v>
      </c>
      <c r="X17" t="e">
        <f t="shared" ca="1" si="7"/>
        <v>#REF!</v>
      </c>
      <c r="Y17" t="e">
        <f t="shared" ca="1" si="5"/>
        <v>#REF!</v>
      </c>
      <c r="Z17" t="e">
        <f t="shared" ca="1" si="5"/>
        <v>#REF!</v>
      </c>
      <c r="AA17" t="e">
        <f t="shared" ca="1" si="5"/>
        <v>#REF!</v>
      </c>
      <c r="AB17" t="e">
        <f t="shared" ca="1" si="5"/>
        <v>#REF!</v>
      </c>
    </row>
    <row r="18" spans="2:28" x14ac:dyDescent="0.25">
      <c r="B18">
        <f t="shared" si="3"/>
        <v>17</v>
      </c>
      <c r="C18" s="98" t="s">
        <v>163</v>
      </c>
      <c r="D18" s="98"/>
      <c r="E18" s="47" t="e">
        <f t="shared" ca="1" si="6"/>
        <v>#REF!</v>
      </c>
      <c r="F18" s="47" t="e">
        <f t="shared" ca="1" si="4"/>
        <v>#REF!</v>
      </c>
      <c r="G18" s="47" t="e">
        <f t="shared" ca="1" si="4"/>
        <v>#REF!</v>
      </c>
      <c r="H18" s="47" t="e">
        <f t="shared" ca="1" si="4"/>
        <v>#REF!</v>
      </c>
      <c r="I18" s="47" t="e">
        <f t="shared" ca="1" si="4"/>
        <v>#REF!</v>
      </c>
      <c r="J18" s="47" t="e">
        <f t="shared" ca="1" si="4"/>
        <v>#REF!</v>
      </c>
      <c r="K18" s="47" t="e">
        <f t="shared" ca="1" si="4"/>
        <v>#REF!</v>
      </c>
      <c r="L18" s="47" t="e">
        <f t="shared" ca="1" si="4"/>
        <v>#REF!</v>
      </c>
      <c r="M18" s="47" t="e">
        <f t="shared" ca="1" si="4"/>
        <v>#REF!</v>
      </c>
      <c r="N18" s="47" t="e">
        <f t="shared" ca="1" si="4"/>
        <v>#REF!</v>
      </c>
      <c r="O18" s="47" t="e">
        <f t="shared" ca="1" si="4"/>
        <v>#REF!</v>
      </c>
      <c r="P18" s="47" t="e">
        <f t="shared" ca="1" si="4"/>
        <v>#REF!</v>
      </c>
      <c r="Q18" s="47" t="e">
        <f t="shared" ca="1" si="4"/>
        <v>#REF!</v>
      </c>
      <c r="R18" s="47" t="e">
        <f t="shared" ca="1" si="4"/>
        <v>#REF!</v>
      </c>
      <c r="S18" s="47" t="e">
        <f t="shared" ca="1" si="4"/>
        <v>#REF!</v>
      </c>
      <c r="T18" s="47" t="e">
        <f t="shared" ca="1" si="4"/>
        <v>#REF!</v>
      </c>
      <c r="U18" s="47" t="e">
        <f t="shared" ca="1" si="4"/>
        <v>#REF!</v>
      </c>
      <c r="V18" s="47" t="e">
        <f t="shared" ca="1" si="4"/>
        <v>#REF!</v>
      </c>
      <c r="X18" t="e">
        <f t="shared" ca="1" si="7"/>
        <v>#REF!</v>
      </c>
      <c r="Y18" t="e">
        <f t="shared" ca="1" si="5"/>
        <v>#REF!</v>
      </c>
      <c r="Z18" t="e">
        <f t="shared" ca="1" si="5"/>
        <v>#REF!</v>
      </c>
      <c r="AA18" t="e">
        <f t="shared" ca="1" si="5"/>
        <v>#REF!</v>
      </c>
      <c r="AB18" t="e">
        <f t="shared" ca="1" si="5"/>
        <v>#REF!</v>
      </c>
    </row>
    <row r="19" spans="2:28" x14ac:dyDescent="0.25">
      <c r="B19">
        <f t="shared" si="3"/>
        <v>18</v>
      </c>
      <c r="C19" s="98" t="s">
        <v>75</v>
      </c>
      <c r="D19" s="98"/>
      <c r="E19" s="47" t="e">
        <f t="shared" ca="1" si="6"/>
        <v>#REF!</v>
      </c>
      <c r="F19" s="47" t="e">
        <f t="shared" ca="1" si="4"/>
        <v>#REF!</v>
      </c>
      <c r="G19" s="47" t="e">
        <f t="shared" ca="1" si="4"/>
        <v>#REF!</v>
      </c>
      <c r="H19" s="47" t="e">
        <f t="shared" ca="1" si="4"/>
        <v>#REF!</v>
      </c>
      <c r="I19" s="47" t="e">
        <f t="shared" ca="1" si="4"/>
        <v>#REF!</v>
      </c>
      <c r="J19" s="47" t="e">
        <f t="shared" ca="1" si="4"/>
        <v>#REF!</v>
      </c>
      <c r="K19" s="47" t="e">
        <f t="shared" ca="1" si="4"/>
        <v>#REF!</v>
      </c>
      <c r="L19" s="47" t="e">
        <f t="shared" ca="1" si="4"/>
        <v>#REF!</v>
      </c>
      <c r="M19" s="47" t="e">
        <f t="shared" ca="1" si="4"/>
        <v>#REF!</v>
      </c>
      <c r="N19" s="47" t="e">
        <f t="shared" ca="1" si="4"/>
        <v>#REF!</v>
      </c>
      <c r="O19" s="47" t="e">
        <f t="shared" ca="1" si="4"/>
        <v>#REF!</v>
      </c>
      <c r="P19" s="47" t="e">
        <f t="shared" ca="1" si="4"/>
        <v>#REF!</v>
      </c>
      <c r="Q19" s="47" t="e">
        <f t="shared" ca="1" si="4"/>
        <v>#REF!</v>
      </c>
      <c r="R19" s="47" t="e">
        <f t="shared" ca="1" si="4"/>
        <v>#REF!</v>
      </c>
      <c r="S19" s="47" t="e">
        <f t="shared" ca="1" si="4"/>
        <v>#REF!</v>
      </c>
      <c r="T19" s="47" t="e">
        <f t="shared" ca="1" si="4"/>
        <v>#REF!</v>
      </c>
      <c r="U19" s="47" t="e">
        <f t="shared" ca="1" si="4"/>
        <v>#REF!</v>
      </c>
      <c r="V19" s="47" t="e">
        <f t="shared" ca="1" si="4"/>
        <v>#REF!</v>
      </c>
      <c r="X19" t="e">
        <f t="shared" ca="1" si="7"/>
        <v>#REF!</v>
      </c>
      <c r="Y19" t="e">
        <f t="shared" ca="1" si="5"/>
        <v>#REF!</v>
      </c>
      <c r="Z19" t="e">
        <f t="shared" ca="1" si="5"/>
        <v>#REF!</v>
      </c>
      <c r="AA19" t="e">
        <f t="shared" ca="1" si="5"/>
        <v>#REF!</v>
      </c>
      <c r="AB19" t="e">
        <f t="shared" ca="1" si="5"/>
        <v>#REF!</v>
      </c>
    </row>
    <row r="20" spans="2:28" x14ac:dyDescent="0.25">
      <c r="B20">
        <f t="shared" si="3"/>
        <v>19</v>
      </c>
      <c r="C20" s="98" t="s">
        <v>76</v>
      </c>
      <c r="D20" s="98"/>
      <c r="E20" s="47" t="e">
        <f t="shared" ca="1" si="6"/>
        <v>#REF!</v>
      </c>
      <c r="F20" s="47" t="e">
        <f t="shared" ca="1" si="6"/>
        <v>#REF!</v>
      </c>
      <c r="G20" s="47" t="e">
        <f t="shared" ca="1" si="6"/>
        <v>#REF!</v>
      </c>
      <c r="H20" s="47" t="e">
        <f t="shared" ca="1" si="6"/>
        <v>#REF!</v>
      </c>
      <c r="I20" s="47" t="e">
        <f t="shared" ca="1" si="6"/>
        <v>#REF!</v>
      </c>
      <c r="J20" s="47" t="e">
        <f t="shared" ca="1" si="6"/>
        <v>#REF!</v>
      </c>
      <c r="K20" s="47" t="e">
        <f t="shared" ca="1" si="6"/>
        <v>#REF!</v>
      </c>
      <c r="L20" s="47" t="e">
        <f t="shared" ca="1" si="6"/>
        <v>#REF!</v>
      </c>
      <c r="M20" s="47" t="e">
        <f t="shared" ca="1" si="6"/>
        <v>#REF!</v>
      </c>
      <c r="N20" s="47" t="e">
        <f t="shared" ca="1" si="6"/>
        <v>#REF!</v>
      </c>
      <c r="O20" s="47" t="e">
        <f t="shared" ca="1" si="6"/>
        <v>#REF!</v>
      </c>
      <c r="P20" s="47" t="e">
        <f t="shared" ca="1" si="6"/>
        <v>#REF!</v>
      </c>
      <c r="Q20" s="47" t="e">
        <f t="shared" ca="1" si="6"/>
        <v>#REF!</v>
      </c>
      <c r="R20" s="47" t="e">
        <f t="shared" ca="1" si="6"/>
        <v>#REF!</v>
      </c>
      <c r="S20" s="47" t="e">
        <f t="shared" ca="1" si="6"/>
        <v>#REF!</v>
      </c>
      <c r="T20" s="47" t="e">
        <f t="shared" ca="1" si="6"/>
        <v>#REF!</v>
      </c>
      <c r="U20" s="47" t="e">
        <f t="shared" ref="U20:V31" ca="1" si="8">INDIRECT("'Sedimenter liggende'!"&amp;ADDRESS(U$2,$B20,4))</f>
        <v>#REF!</v>
      </c>
      <c r="V20" s="47" t="e">
        <f t="shared" ca="1" si="8"/>
        <v>#REF!</v>
      </c>
      <c r="X20" t="e">
        <f t="shared" ca="1" si="7"/>
        <v>#REF!</v>
      </c>
      <c r="Y20" t="e">
        <f t="shared" ca="1" si="5"/>
        <v>#REF!</v>
      </c>
      <c r="Z20" t="e">
        <f t="shared" ca="1" si="5"/>
        <v>#REF!</v>
      </c>
      <c r="AA20" t="e">
        <f t="shared" ca="1" si="5"/>
        <v>#REF!</v>
      </c>
      <c r="AB20" t="e">
        <f t="shared" ca="1" si="5"/>
        <v>#REF!</v>
      </c>
    </row>
    <row r="21" spans="2:28" x14ac:dyDescent="0.25">
      <c r="B21">
        <f t="shared" si="3"/>
        <v>20</v>
      </c>
      <c r="C21" s="98" t="s">
        <v>91</v>
      </c>
      <c r="D21" s="98"/>
      <c r="E21" s="47" t="e">
        <f t="shared" ca="1" si="6"/>
        <v>#REF!</v>
      </c>
      <c r="F21" s="47" t="e">
        <f t="shared" ca="1" si="6"/>
        <v>#REF!</v>
      </c>
      <c r="G21" s="47" t="e">
        <f t="shared" ca="1" si="6"/>
        <v>#REF!</v>
      </c>
      <c r="H21" s="47" t="e">
        <f t="shared" ca="1" si="6"/>
        <v>#REF!</v>
      </c>
      <c r="I21" s="47" t="e">
        <f t="shared" ca="1" si="6"/>
        <v>#REF!</v>
      </c>
      <c r="J21" s="47" t="e">
        <f t="shared" ca="1" si="6"/>
        <v>#REF!</v>
      </c>
      <c r="K21" s="47" t="e">
        <f t="shared" ca="1" si="6"/>
        <v>#REF!</v>
      </c>
      <c r="L21" s="47" t="e">
        <f t="shared" ca="1" si="6"/>
        <v>#REF!</v>
      </c>
      <c r="M21" s="47" t="e">
        <f t="shared" ca="1" si="6"/>
        <v>#REF!</v>
      </c>
      <c r="N21" s="47" t="e">
        <f t="shared" ca="1" si="6"/>
        <v>#REF!</v>
      </c>
      <c r="O21" s="47" t="e">
        <f t="shared" ca="1" si="6"/>
        <v>#REF!</v>
      </c>
      <c r="P21" s="47" t="e">
        <f t="shared" ca="1" si="6"/>
        <v>#REF!</v>
      </c>
      <c r="Q21" s="47" t="e">
        <f t="shared" ca="1" si="6"/>
        <v>#REF!</v>
      </c>
      <c r="R21" s="47" t="e">
        <f t="shared" ca="1" si="6"/>
        <v>#REF!</v>
      </c>
      <c r="S21" s="47" t="e">
        <f t="shared" ca="1" si="6"/>
        <v>#REF!</v>
      </c>
      <c r="T21" s="47" t="e">
        <f t="shared" ca="1" si="6"/>
        <v>#REF!</v>
      </c>
      <c r="U21" s="47" t="e">
        <f t="shared" ca="1" si="8"/>
        <v>#REF!</v>
      </c>
      <c r="V21" s="47" t="e">
        <f t="shared" ca="1" si="8"/>
        <v>#REF!</v>
      </c>
      <c r="X21" t="e">
        <f t="shared" ca="1" si="7"/>
        <v>#REF!</v>
      </c>
      <c r="Y21" t="e">
        <f t="shared" ca="1" si="7"/>
        <v>#REF!</v>
      </c>
      <c r="Z21" t="e">
        <f t="shared" ca="1" si="7"/>
        <v>#REF!</v>
      </c>
      <c r="AA21" t="e">
        <f t="shared" ca="1" si="7"/>
        <v>#REF!</v>
      </c>
      <c r="AB21" t="e">
        <f t="shared" ca="1" si="7"/>
        <v>#REF!</v>
      </c>
    </row>
    <row r="22" spans="2:28" x14ac:dyDescent="0.25">
      <c r="B22">
        <f t="shared" si="3"/>
        <v>21</v>
      </c>
      <c r="C22" s="98" t="s">
        <v>98</v>
      </c>
      <c r="D22" s="98"/>
      <c r="E22" s="47" t="e">
        <f t="shared" ca="1" si="6"/>
        <v>#REF!</v>
      </c>
      <c r="F22" s="47" t="e">
        <f t="shared" ca="1" si="6"/>
        <v>#REF!</v>
      </c>
      <c r="G22" s="47" t="e">
        <f t="shared" ca="1" si="6"/>
        <v>#REF!</v>
      </c>
      <c r="H22" s="47" t="e">
        <f t="shared" ca="1" si="6"/>
        <v>#REF!</v>
      </c>
      <c r="I22" s="47" t="e">
        <f t="shared" ca="1" si="6"/>
        <v>#REF!</v>
      </c>
      <c r="J22" s="47" t="e">
        <f t="shared" ca="1" si="6"/>
        <v>#REF!</v>
      </c>
      <c r="K22" s="47" t="e">
        <f t="shared" ca="1" si="6"/>
        <v>#REF!</v>
      </c>
      <c r="L22" s="47" t="e">
        <f t="shared" ca="1" si="6"/>
        <v>#REF!</v>
      </c>
      <c r="M22" s="47" t="e">
        <f t="shared" ca="1" si="6"/>
        <v>#REF!</v>
      </c>
      <c r="N22" s="47" t="e">
        <f t="shared" ca="1" si="6"/>
        <v>#REF!</v>
      </c>
      <c r="O22" s="47" t="e">
        <f t="shared" ca="1" si="6"/>
        <v>#REF!</v>
      </c>
      <c r="P22" s="47" t="e">
        <f t="shared" ca="1" si="6"/>
        <v>#REF!</v>
      </c>
      <c r="Q22" s="47" t="e">
        <f t="shared" ca="1" si="6"/>
        <v>#REF!</v>
      </c>
      <c r="R22" s="47" t="e">
        <f t="shared" ca="1" si="6"/>
        <v>#REF!</v>
      </c>
      <c r="S22" s="47" t="e">
        <f t="shared" ca="1" si="6"/>
        <v>#REF!</v>
      </c>
      <c r="T22" s="47" t="e">
        <f t="shared" ca="1" si="6"/>
        <v>#REF!</v>
      </c>
      <c r="U22" s="47" t="e">
        <f t="shared" ca="1" si="8"/>
        <v>#REF!</v>
      </c>
      <c r="V22" s="47" t="e">
        <f t="shared" ca="1" si="8"/>
        <v>#REF!</v>
      </c>
      <c r="X22" t="e">
        <f t="shared" ca="1" si="7"/>
        <v>#REF!</v>
      </c>
      <c r="Y22" t="e">
        <f t="shared" ca="1" si="7"/>
        <v>#REF!</v>
      </c>
      <c r="Z22" t="e">
        <f t="shared" ca="1" si="7"/>
        <v>#REF!</v>
      </c>
      <c r="AA22" t="e">
        <f t="shared" ca="1" si="7"/>
        <v>#REF!</v>
      </c>
      <c r="AB22" t="e">
        <f t="shared" ca="1" si="7"/>
        <v>#REF!</v>
      </c>
    </row>
    <row r="23" spans="2:28" x14ac:dyDescent="0.25">
      <c r="B23">
        <f t="shared" si="3"/>
        <v>22</v>
      </c>
      <c r="C23" s="98" t="s">
        <v>78</v>
      </c>
      <c r="D23" s="98"/>
      <c r="E23" s="47" t="e">
        <f t="shared" ca="1" si="6"/>
        <v>#REF!</v>
      </c>
      <c r="F23" s="47" t="e">
        <f t="shared" ca="1" si="6"/>
        <v>#REF!</v>
      </c>
      <c r="G23" s="47" t="e">
        <f t="shared" ca="1" si="6"/>
        <v>#REF!</v>
      </c>
      <c r="H23" s="47" t="e">
        <f t="shared" ca="1" si="6"/>
        <v>#REF!</v>
      </c>
      <c r="I23" s="47" t="e">
        <f t="shared" ca="1" si="6"/>
        <v>#REF!</v>
      </c>
      <c r="J23" s="47" t="e">
        <f t="shared" ca="1" si="6"/>
        <v>#REF!</v>
      </c>
      <c r="K23" s="47" t="e">
        <f t="shared" ca="1" si="6"/>
        <v>#REF!</v>
      </c>
      <c r="L23" s="47" t="e">
        <f t="shared" ca="1" si="6"/>
        <v>#REF!</v>
      </c>
      <c r="M23" s="47" t="e">
        <f t="shared" ca="1" si="6"/>
        <v>#REF!</v>
      </c>
      <c r="N23" s="47" t="e">
        <f t="shared" ca="1" si="6"/>
        <v>#REF!</v>
      </c>
      <c r="O23" s="47" t="e">
        <f t="shared" ca="1" si="6"/>
        <v>#REF!</v>
      </c>
      <c r="P23" s="47" t="e">
        <f t="shared" ca="1" si="6"/>
        <v>#REF!</v>
      </c>
      <c r="Q23" s="47" t="e">
        <f t="shared" ca="1" si="6"/>
        <v>#REF!</v>
      </c>
      <c r="R23" s="47" t="e">
        <f t="shared" ca="1" si="6"/>
        <v>#REF!</v>
      </c>
      <c r="S23" s="47" t="e">
        <f t="shared" ca="1" si="6"/>
        <v>#REF!</v>
      </c>
      <c r="T23" s="47" t="e">
        <f t="shared" ca="1" si="6"/>
        <v>#REF!</v>
      </c>
      <c r="U23" s="47" t="e">
        <f t="shared" ca="1" si="8"/>
        <v>#REF!</v>
      </c>
      <c r="V23" s="47" t="e">
        <f t="shared" ca="1" si="8"/>
        <v>#REF!</v>
      </c>
      <c r="X23" t="e">
        <f t="shared" ca="1" si="7"/>
        <v>#REF!</v>
      </c>
      <c r="Y23" t="e">
        <f t="shared" ca="1" si="7"/>
        <v>#REF!</v>
      </c>
      <c r="Z23" t="e">
        <f t="shared" ca="1" si="7"/>
        <v>#REF!</v>
      </c>
      <c r="AA23" t="e">
        <f t="shared" ca="1" si="7"/>
        <v>#REF!</v>
      </c>
      <c r="AB23" t="e">
        <f t="shared" ca="1" si="7"/>
        <v>#REF!</v>
      </c>
    </row>
    <row r="24" spans="2:28" x14ac:dyDescent="0.25">
      <c r="B24">
        <f t="shared" si="3"/>
        <v>23</v>
      </c>
      <c r="C24" s="98" t="s">
        <v>99</v>
      </c>
      <c r="D24" s="98"/>
      <c r="E24" s="47" t="e">
        <f t="shared" ca="1" si="6"/>
        <v>#REF!</v>
      </c>
      <c r="F24" s="47" t="e">
        <f t="shared" ca="1" si="6"/>
        <v>#REF!</v>
      </c>
      <c r="G24" s="47" t="e">
        <f t="shared" ca="1" si="6"/>
        <v>#REF!</v>
      </c>
      <c r="H24" s="47" t="e">
        <f t="shared" ca="1" si="6"/>
        <v>#REF!</v>
      </c>
      <c r="I24" s="47" t="e">
        <f t="shared" ca="1" si="6"/>
        <v>#REF!</v>
      </c>
      <c r="J24" s="47" t="e">
        <f t="shared" ca="1" si="6"/>
        <v>#REF!</v>
      </c>
      <c r="K24" s="47" t="e">
        <f t="shared" ca="1" si="6"/>
        <v>#REF!</v>
      </c>
      <c r="L24" s="47" t="e">
        <f t="shared" ca="1" si="6"/>
        <v>#REF!</v>
      </c>
      <c r="M24" s="47" t="e">
        <f t="shared" ca="1" si="6"/>
        <v>#REF!</v>
      </c>
      <c r="N24" s="47" t="e">
        <f t="shared" ca="1" si="6"/>
        <v>#REF!</v>
      </c>
      <c r="O24" s="47" t="e">
        <f t="shared" ca="1" si="6"/>
        <v>#REF!</v>
      </c>
      <c r="P24" s="47" t="e">
        <f t="shared" ca="1" si="6"/>
        <v>#REF!</v>
      </c>
      <c r="Q24" s="47" t="e">
        <f t="shared" ca="1" si="6"/>
        <v>#REF!</v>
      </c>
      <c r="R24" s="47" t="e">
        <f t="shared" ca="1" si="6"/>
        <v>#REF!</v>
      </c>
      <c r="S24" s="47" t="e">
        <f t="shared" ca="1" si="6"/>
        <v>#REF!</v>
      </c>
      <c r="T24" s="47" t="e">
        <f t="shared" ca="1" si="6"/>
        <v>#REF!</v>
      </c>
      <c r="U24" s="47" t="e">
        <f t="shared" ca="1" si="8"/>
        <v>#REF!</v>
      </c>
      <c r="V24" s="47" t="e">
        <f t="shared" ca="1" si="8"/>
        <v>#REF!</v>
      </c>
      <c r="X24" t="e">
        <f t="shared" ca="1" si="7"/>
        <v>#REF!</v>
      </c>
      <c r="Y24" t="e">
        <f t="shared" ca="1" si="7"/>
        <v>#REF!</v>
      </c>
      <c r="Z24" t="e">
        <f t="shared" ca="1" si="7"/>
        <v>#REF!</v>
      </c>
      <c r="AA24" t="e">
        <f t="shared" ca="1" si="7"/>
        <v>#REF!</v>
      </c>
      <c r="AB24" t="e">
        <f t="shared" ca="1" si="7"/>
        <v>#REF!</v>
      </c>
    </row>
    <row r="25" spans="2:28" x14ac:dyDescent="0.25">
      <c r="B25">
        <f t="shared" si="3"/>
        <v>24</v>
      </c>
      <c r="C25" s="98" t="s">
        <v>100</v>
      </c>
      <c r="D25" s="98"/>
      <c r="E25" s="47" t="e">
        <f t="shared" ca="1" si="6"/>
        <v>#REF!</v>
      </c>
      <c r="F25" s="47" t="e">
        <f t="shared" ca="1" si="6"/>
        <v>#REF!</v>
      </c>
      <c r="G25" s="47" t="e">
        <f t="shared" ca="1" si="6"/>
        <v>#REF!</v>
      </c>
      <c r="H25" s="47" t="e">
        <f t="shared" ca="1" si="6"/>
        <v>#REF!</v>
      </c>
      <c r="I25" s="47" t="e">
        <f t="shared" ca="1" si="6"/>
        <v>#REF!</v>
      </c>
      <c r="J25" s="47" t="e">
        <f t="shared" ca="1" si="6"/>
        <v>#REF!</v>
      </c>
      <c r="K25" s="47" t="e">
        <f t="shared" ca="1" si="6"/>
        <v>#REF!</v>
      </c>
      <c r="L25" s="47" t="e">
        <f t="shared" ca="1" si="6"/>
        <v>#REF!</v>
      </c>
      <c r="M25" s="47" t="e">
        <f t="shared" ca="1" si="6"/>
        <v>#REF!</v>
      </c>
      <c r="N25" s="47" t="e">
        <f t="shared" ca="1" si="6"/>
        <v>#REF!</v>
      </c>
      <c r="O25" s="47" t="e">
        <f t="shared" ca="1" si="6"/>
        <v>#REF!</v>
      </c>
      <c r="P25" s="47" t="e">
        <f t="shared" ca="1" si="6"/>
        <v>#REF!</v>
      </c>
      <c r="Q25" s="47" t="e">
        <f t="shared" ca="1" si="6"/>
        <v>#REF!</v>
      </c>
      <c r="R25" s="47" t="e">
        <f t="shared" ca="1" si="6"/>
        <v>#REF!</v>
      </c>
      <c r="S25" s="47" t="e">
        <f t="shared" ca="1" si="6"/>
        <v>#REF!</v>
      </c>
      <c r="T25" s="47" t="e">
        <f t="shared" ca="1" si="6"/>
        <v>#REF!</v>
      </c>
      <c r="U25" s="47" t="e">
        <f t="shared" ca="1" si="8"/>
        <v>#REF!</v>
      </c>
      <c r="V25" s="47" t="e">
        <f t="shared" ca="1" si="8"/>
        <v>#REF!</v>
      </c>
      <c r="X25" t="e">
        <f t="shared" ca="1" si="7"/>
        <v>#REF!</v>
      </c>
      <c r="Y25" t="e">
        <f t="shared" ca="1" si="7"/>
        <v>#REF!</v>
      </c>
      <c r="Z25" t="e">
        <f t="shared" ca="1" si="7"/>
        <v>#REF!</v>
      </c>
      <c r="AA25" t="e">
        <f t="shared" ca="1" si="7"/>
        <v>#REF!</v>
      </c>
      <c r="AB25" t="e">
        <f t="shared" ca="1" si="7"/>
        <v>#REF!</v>
      </c>
    </row>
    <row r="26" spans="2:28" x14ac:dyDescent="0.25">
      <c r="B26">
        <f t="shared" si="3"/>
        <v>25</v>
      </c>
      <c r="C26" s="98" t="s">
        <v>101</v>
      </c>
      <c r="D26" s="98"/>
      <c r="E26" s="47" t="e">
        <f t="shared" ca="1" si="6"/>
        <v>#REF!</v>
      </c>
      <c r="F26" s="47" t="e">
        <f t="shared" ca="1" si="6"/>
        <v>#REF!</v>
      </c>
      <c r="G26" s="47" t="e">
        <f t="shared" ca="1" si="6"/>
        <v>#REF!</v>
      </c>
      <c r="H26" s="47" t="e">
        <f t="shared" ca="1" si="6"/>
        <v>#REF!</v>
      </c>
      <c r="I26" s="47" t="e">
        <f t="shared" ca="1" si="6"/>
        <v>#REF!</v>
      </c>
      <c r="J26" s="47" t="e">
        <f t="shared" ca="1" si="6"/>
        <v>#REF!</v>
      </c>
      <c r="K26" s="47" t="e">
        <f t="shared" ca="1" si="6"/>
        <v>#REF!</v>
      </c>
      <c r="L26" s="47" t="e">
        <f t="shared" ca="1" si="6"/>
        <v>#REF!</v>
      </c>
      <c r="M26" s="47" t="e">
        <f t="shared" ca="1" si="6"/>
        <v>#REF!</v>
      </c>
      <c r="N26" s="47" t="e">
        <f t="shared" ca="1" si="6"/>
        <v>#REF!</v>
      </c>
      <c r="O26" s="47" t="e">
        <f t="shared" ca="1" si="6"/>
        <v>#REF!</v>
      </c>
      <c r="P26" s="47" t="e">
        <f t="shared" ca="1" si="6"/>
        <v>#REF!</v>
      </c>
      <c r="Q26" s="47" t="e">
        <f t="shared" ca="1" si="6"/>
        <v>#REF!</v>
      </c>
      <c r="R26" s="47" t="e">
        <f t="shared" ca="1" si="6"/>
        <v>#REF!</v>
      </c>
      <c r="S26" s="47" t="e">
        <f t="shared" ca="1" si="6"/>
        <v>#REF!</v>
      </c>
      <c r="T26" s="47" t="e">
        <f t="shared" ca="1" si="6"/>
        <v>#REF!</v>
      </c>
      <c r="U26" s="47" t="e">
        <f t="shared" ca="1" si="8"/>
        <v>#REF!</v>
      </c>
      <c r="V26" s="47" t="e">
        <f t="shared" ca="1" si="8"/>
        <v>#REF!</v>
      </c>
      <c r="X26" t="e">
        <f t="shared" ca="1" si="7"/>
        <v>#REF!</v>
      </c>
      <c r="Y26" t="e">
        <f t="shared" ca="1" si="7"/>
        <v>#REF!</v>
      </c>
      <c r="Z26" t="e">
        <f t="shared" ca="1" si="7"/>
        <v>#REF!</v>
      </c>
      <c r="AA26" t="e">
        <f t="shared" ca="1" si="7"/>
        <v>#REF!</v>
      </c>
      <c r="AB26" t="e">
        <f t="shared" ca="1" si="7"/>
        <v>#REF!</v>
      </c>
    </row>
    <row r="27" spans="2:28" x14ac:dyDescent="0.25">
      <c r="B27">
        <f t="shared" si="3"/>
        <v>26</v>
      </c>
      <c r="C27" s="98" t="s">
        <v>102</v>
      </c>
      <c r="D27" s="98"/>
      <c r="E27" s="47" t="e">
        <f t="shared" ca="1" si="6"/>
        <v>#REF!</v>
      </c>
      <c r="F27" s="47" t="e">
        <f t="shared" ca="1" si="6"/>
        <v>#REF!</v>
      </c>
      <c r="G27" s="47" t="e">
        <f t="shared" ca="1" si="6"/>
        <v>#REF!</v>
      </c>
      <c r="H27" s="47" t="e">
        <f t="shared" ca="1" si="6"/>
        <v>#REF!</v>
      </c>
      <c r="I27" s="47" t="e">
        <f t="shared" ca="1" si="6"/>
        <v>#REF!</v>
      </c>
      <c r="J27" s="47" t="e">
        <f t="shared" ca="1" si="6"/>
        <v>#REF!</v>
      </c>
      <c r="K27" s="47" t="e">
        <f t="shared" ca="1" si="6"/>
        <v>#REF!</v>
      </c>
      <c r="L27" s="47" t="e">
        <f t="shared" ca="1" si="6"/>
        <v>#REF!</v>
      </c>
      <c r="M27" s="47" t="e">
        <f t="shared" ca="1" si="6"/>
        <v>#REF!</v>
      </c>
      <c r="N27" s="47" t="e">
        <f t="shared" ca="1" si="6"/>
        <v>#REF!</v>
      </c>
      <c r="O27" s="47" t="e">
        <f t="shared" ca="1" si="6"/>
        <v>#REF!</v>
      </c>
      <c r="P27" s="47" t="e">
        <f t="shared" ca="1" si="6"/>
        <v>#REF!</v>
      </c>
      <c r="Q27" s="47" t="e">
        <f t="shared" ca="1" si="6"/>
        <v>#REF!</v>
      </c>
      <c r="R27" s="47" t="e">
        <f t="shared" ca="1" si="6"/>
        <v>#REF!</v>
      </c>
      <c r="S27" s="47" t="e">
        <f t="shared" ca="1" si="6"/>
        <v>#REF!</v>
      </c>
      <c r="T27" s="47" t="e">
        <f t="shared" ca="1" si="6"/>
        <v>#REF!</v>
      </c>
      <c r="U27" s="47" t="e">
        <f t="shared" ca="1" si="8"/>
        <v>#REF!</v>
      </c>
      <c r="V27" s="47" t="e">
        <f t="shared" ca="1" si="8"/>
        <v>#REF!</v>
      </c>
      <c r="X27" t="e">
        <f t="shared" ca="1" si="7"/>
        <v>#REF!</v>
      </c>
      <c r="Y27" t="e">
        <f t="shared" ca="1" si="7"/>
        <v>#REF!</v>
      </c>
      <c r="Z27" t="e">
        <f t="shared" ca="1" si="7"/>
        <v>#REF!</v>
      </c>
      <c r="AA27" t="e">
        <f t="shared" ca="1" si="7"/>
        <v>#REF!</v>
      </c>
      <c r="AB27" t="e">
        <f t="shared" ca="1" si="7"/>
        <v>#REF!</v>
      </c>
    </row>
    <row r="28" spans="2:28" x14ac:dyDescent="0.25">
      <c r="B28">
        <f t="shared" si="3"/>
        <v>27</v>
      </c>
      <c r="C28" s="98" t="s">
        <v>103</v>
      </c>
      <c r="D28" s="98"/>
      <c r="E28" s="47" t="e">
        <f t="shared" ca="1" si="6"/>
        <v>#REF!</v>
      </c>
      <c r="F28" s="47" t="e">
        <f t="shared" ca="1" si="6"/>
        <v>#REF!</v>
      </c>
      <c r="G28" s="47" t="e">
        <f t="shared" ca="1" si="6"/>
        <v>#REF!</v>
      </c>
      <c r="H28" s="47" t="e">
        <f t="shared" ca="1" si="6"/>
        <v>#REF!</v>
      </c>
      <c r="I28" s="47" t="e">
        <f t="shared" ca="1" si="6"/>
        <v>#REF!</v>
      </c>
      <c r="J28" s="47" t="e">
        <f t="shared" ca="1" si="6"/>
        <v>#REF!</v>
      </c>
      <c r="K28" s="47" t="e">
        <f t="shared" ca="1" si="6"/>
        <v>#REF!</v>
      </c>
      <c r="L28" s="47" t="e">
        <f t="shared" ca="1" si="6"/>
        <v>#REF!</v>
      </c>
      <c r="M28" s="47" t="e">
        <f t="shared" ca="1" si="6"/>
        <v>#REF!</v>
      </c>
      <c r="N28" s="47" t="e">
        <f t="shared" ca="1" si="6"/>
        <v>#REF!</v>
      </c>
      <c r="O28" s="47" t="e">
        <f t="shared" ca="1" si="6"/>
        <v>#REF!</v>
      </c>
      <c r="P28" s="47" t="e">
        <f t="shared" ca="1" si="6"/>
        <v>#REF!</v>
      </c>
      <c r="Q28" s="47" t="e">
        <f t="shared" ca="1" si="6"/>
        <v>#REF!</v>
      </c>
      <c r="R28" s="47" t="e">
        <f t="shared" ca="1" si="6"/>
        <v>#REF!</v>
      </c>
      <c r="S28" s="47" t="e">
        <f t="shared" ca="1" si="6"/>
        <v>#REF!</v>
      </c>
      <c r="T28" s="47" t="e">
        <f t="shared" ca="1" si="6"/>
        <v>#REF!</v>
      </c>
      <c r="U28" s="47" t="e">
        <f t="shared" ca="1" si="8"/>
        <v>#REF!</v>
      </c>
      <c r="V28" s="47" t="e">
        <f t="shared" ca="1" si="8"/>
        <v>#REF!</v>
      </c>
      <c r="X28" t="e">
        <f t="shared" ca="1" si="7"/>
        <v>#REF!</v>
      </c>
      <c r="Y28" t="e">
        <f t="shared" ca="1" si="7"/>
        <v>#REF!</v>
      </c>
      <c r="Z28" t="e">
        <f t="shared" ca="1" si="7"/>
        <v>#REF!</v>
      </c>
      <c r="AA28" t="e">
        <f t="shared" ca="1" si="7"/>
        <v>#REF!</v>
      </c>
      <c r="AB28" t="e">
        <f t="shared" ca="1" si="7"/>
        <v>#REF!</v>
      </c>
    </row>
    <row r="29" spans="2:28" x14ac:dyDescent="0.25">
      <c r="B29">
        <f t="shared" si="3"/>
        <v>28</v>
      </c>
      <c r="C29" s="98" t="s">
        <v>104</v>
      </c>
      <c r="D29" s="98"/>
      <c r="E29" s="47" t="e">
        <f t="shared" ca="1" si="6"/>
        <v>#REF!</v>
      </c>
      <c r="F29" s="47" t="e">
        <f t="shared" ca="1" si="6"/>
        <v>#REF!</v>
      </c>
      <c r="G29" s="47" t="e">
        <f t="shared" ca="1" si="6"/>
        <v>#REF!</v>
      </c>
      <c r="H29" s="47" t="e">
        <f t="shared" ca="1" si="6"/>
        <v>#REF!</v>
      </c>
      <c r="I29" s="47" t="e">
        <f t="shared" ca="1" si="6"/>
        <v>#REF!</v>
      </c>
      <c r="J29" s="47" t="e">
        <f t="shared" ca="1" si="6"/>
        <v>#REF!</v>
      </c>
      <c r="K29" s="47" t="e">
        <f t="shared" ca="1" si="6"/>
        <v>#REF!</v>
      </c>
      <c r="L29" s="47" t="e">
        <f t="shared" ca="1" si="6"/>
        <v>#REF!</v>
      </c>
      <c r="M29" s="47" t="e">
        <f t="shared" ca="1" si="6"/>
        <v>#REF!</v>
      </c>
      <c r="N29" s="47" t="e">
        <f t="shared" ca="1" si="6"/>
        <v>#REF!</v>
      </c>
      <c r="O29" s="47" t="e">
        <f t="shared" ca="1" si="6"/>
        <v>#REF!</v>
      </c>
      <c r="P29" s="47" t="e">
        <f t="shared" ca="1" si="6"/>
        <v>#REF!</v>
      </c>
      <c r="Q29" s="47" t="e">
        <f t="shared" ca="1" si="6"/>
        <v>#REF!</v>
      </c>
      <c r="R29" s="47" t="e">
        <f t="shared" ca="1" si="6"/>
        <v>#REF!</v>
      </c>
      <c r="S29" s="47" t="e">
        <f t="shared" ca="1" si="6"/>
        <v>#REF!</v>
      </c>
      <c r="T29" s="47" t="e">
        <f t="shared" ca="1" si="6"/>
        <v>#REF!</v>
      </c>
      <c r="U29" s="47" t="e">
        <f t="shared" ca="1" si="8"/>
        <v>#REF!</v>
      </c>
      <c r="V29" s="47" t="e">
        <f t="shared" ca="1" si="8"/>
        <v>#REF!</v>
      </c>
      <c r="X29" t="e">
        <f t="shared" ca="1" si="7"/>
        <v>#REF!</v>
      </c>
      <c r="Y29" t="e">
        <f t="shared" ca="1" si="7"/>
        <v>#REF!</v>
      </c>
      <c r="Z29" t="e">
        <f t="shared" ca="1" si="7"/>
        <v>#REF!</v>
      </c>
      <c r="AA29" t="e">
        <f t="shared" ca="1" si="7"/>
        <v>#REF!</v>
      </c>
      <c r="AB29" t="e">
        <f t="shared" ca="1" si="7"/>
        <v>#REF!</v>
      </c>
    </row>
    <row r="30" spans="2:28" x14ac:dyDescent="0.25">
      <c r="B30">
        <f t="shared" si="3"/>
        <v>29</v>
      </c>
      <c r="C30" s="98" t="s">
        <v>105</v>
      </c>
      <c r="D30" s="98"/>
      <c r="E30" s="47" t="e">
        <f t="shared" ca="1" si="6"/>
        <v>#REF!</v>
      </c>
      <c r="F30" s="47" t="e">
        <f t="shared" ca="1" si="6"/>
        <v>#REF!</v>
      </c>
      <c r="G30" s="47" t="e">
        <f t="shared" ca="1" si="6"/>
        <v>#REF!</v>
      </c>
      <c r="H30" s="47" t="e">
        <f t="shared" ca="1" si="6"/>
        <v>#REF!</v>
      </c>
      <c r="I30" s="47" t="e">
        <f t="shared" ca="1" si="6"/>
        <v>#REF!</v>
      </c>
      <c r="J30" s="47" t="e">
        <f t="shared" ca="1" si="6"/>
        <v>#REF!</v>
      </c>
      <c r="K30" s="47" t="e">
        <f t="shared" ca="1" si="6"/>
        <v>#REF!</v>
      </c>
      <c r="L30" s="47" t="e">
        <f t="shared" ca="1" si="6"/>
        <v>#REF!</v>
      </c>
      <c r="M30" s="47" t="e">
        <f t="shared" ca="1" si="6"/>
        <v>#REF!</v>
      </c>
      <c r="N30" s="47" t="e">
        <f t="shared" ca="1" si="6"/>
        <v>#REF!</v>
      </c>
      <c r="O30" s="47" t="e">
        <f t="shared" ca="1" si="6"/>
        <v>#REF!</v>
      </c>
      <c r="P30" s="47" t="e">
        <f t="shared" ca="1" si="6"/>
        <v>#REF!</v>
      </c>
      <c r="Q30" s="47" t="e">
        <f t="shared" ca="1" si="6"/>
        <v>#REF!</v>
      </c>
      <c r="R30" s="47" t="e">
        <f t="shared" ca="1" si="6"/>
        <v>#REF!</v>
      </c>
      <c r="S30" s="47" t="e">
        <f t="shared" ca="1" si="6"/>
        <v>#REF!</v>
      </c>
      <c r="T30" s="47" t="e">
        <f t="shared" ca="1" si="6"/>
        <v>#REF!</v>
      </c>
      <c r="U30" s="47" t="e">
        <f t="shared" ca="1" si="8"/>
        <v>#REF!</v>
      </c>
      <c r="V30" s="47" t="e">
        <f t="shared" ca="1" si="8"/>
        <v>#REF!</v>
      </c>
      <c r="X30" t="e">
        <f t="shared" ca="1" si="7"/>
        <v>#REF!</v>
      </c>
      <c r="Y30" t="e">
        <f t="shared" ca="1" si="7"/>
        <v>#REF!</v>
      </c>
      <c r="Z30" t="e">
        <f t="shared" ca="1" si="7"/>
        <v>#REF!</v>
      </c>
      <c r="AA30" t="e">
        <f t="shared" ca="1" si="7"/>
        <v>#REF!</v>
      </c>
      <c r="AB30" t="e">
        <f t="shared" ca="1" si="7"/>
        <v>#REF!</v>
      </c>
    </row>
    <row r="31" spans="2:28" x14ac:dyDescent="0.25">
      <c r="B31">
        <f t="shared" si="3"/>
        <v>30</v>
      </c>
      <c r="C31" s="98" t="s">
        <v>106</v>
      </c>
      <c r="D31" s="98"/>
      <c r="E31" s="47" t="e">
        <f t="shared" ca="1" si="6"/>
        <v>#REF!</v>
      </c>
      <c r="F31" s="47" t="e">
        <f t="shared" ca="1" si="6"/>
        <v>#REF!</v>
      </c>
      <c r="G31" s="47" t="e">
        <f t="shared" ca="1" si="6"/>
        <v>#REF!</v>
      </c>
      <c r="H31" s="47" t="e">
        <f t="shared" ca="1" si="6"/>
        <v>#REF!</v>
      </c>
      <c r="I31" s="47" t="e">
        <f t="shared" ca="1" si="6"/>
        <v>#REF!</v>
      </c>
      <c r="J31" s="47" t="e">
        <f t="shared" ca="1" si="6"/>
        <v>#REF!</v>
      </c>
      <c r="K31" s="47" t="e">
        <f t="shared" ca="1" si="6"/>
        <v>#REF!</v>
      </c>
      <c r="L31" s="47" t="e">
        <f t="shared" ca="1" si="6"/>
        <v>#REF!</v>
      </c>
      <c r="M31" s="47" t="e">
        <f t="shared" ca="1" si="6"/>
        <v>#REF!</v>
      </c>
      <c r="N31" s="47" t="e">
        <f t="shared" ca="1" si="6"/>
        <v>#REF!</v>
      </c>
      <c r="O31" s="47" t="e">
        <f t="shared" ca="1" si="6"/>
        <v>#REF!</v>
      </c>
      <c r="P31" s="47" t="e">
        <f t="shared" ca="1" si="6"/>
        <v>#REF!</v>
      </c>
      <c r="Q31" s="47" t="e">
        <f t="shared" ca="1" si="6"/>
        <v>#REF!</v>
      </c>
      <c r="R31" s="47" t="e">
        <f t="shared" ca="1" si="6"/>
        <v>#REF!</v>
      </c>
      <c r="S31" s="47" t="e">
        <f t="shared" ca="1" si="6"/>
        <v>#REF!</v>
      </c>
      <c r="T31" s="47" t="e">
        <f t="shared" ca="1" si="6"/>
        <v>#REF!</v>
      </c>
      <c r="U31" s="47" t="e">
        <f t="shared" ca="1" si="8"/>
        <v>#REF!</v>
      </c>
      <c r="V31" s="47" t="e">
        <f t="shared" ca="1" si="8"/>
        <v>#REF!</v>
      </c>
      <c r="X31" t="e">
        <f t="shared" ca="1" si="7"/>
        <v>#REF!</v>
      </c>
      <c r="Y31" t="e">
        <f t="shared" ca="1" si="7"/>
        <v>#REF!</v>
      </c>
      <c r="Z31" t="e">
        <f t="shared" ca="1" si="7"/>
        <v>#REF!</v>
      </c>
      <c r="AA31" t="e">
        <f t="shared" ca="1" si="7"/>
        <v>#REF!</v>
      </c>
      <c r="AB31" t="e">
        <f t="shared" ca="1" si="7"/>
        <v>#REF!</v>
      </c>
    </row>
    <row r="33" spans="3:3" x14ac:dyDescent="0.25">
      <c r="C33" t="s">
        <v>352</v>
      </c>
    </row>
  </sheetData>
  <mergeCells count="29">
    <mergeCell ref="C18:D18"/>
    <mergeCell ref="C3:D3"/>
    <mergeCell ref="C4:D4"/>
    <mergeCell ref="C5:D5"/>
    <mergeCell ref="C14:D14"/>
    <mergeCell ref="C10:D10"/>
    <mergeCell ref="C9:D9"/>
    <mergeCell ref="C8:D8"/>
    <mergeCell ref="C7:D7"/>
    <mergeCell ref="C6:D6"/>
    <mergeCell ref="C17:D17"/>
    <mergeCell ref="C16:D16"/>
    <mergeCell ref="C13:D13"/>
    <mergeCell ref="C12:D12"/>
    <mergeCell ref="C11:D11"/>
    <mergeCell ref="C15:D15"/>
    <mergeCell ref="C31:D31"/>
    <mergeCell ref="C30:D30"/>
    <mergeCell ref="C29:D29"/>
    <mergeCell ref="C28:D28"/>
    <mergeCell ref="C27:D27"/>
    <mergeCell ref="C21:D21"/>
    <mergeCell ref="C20:D20"/>
    <mergeCell ref="C19:D19"/>
    <mergeCell ref="C26:D26"/>
    <mergeCell ref="C25:D25"/>
    <mergeCell ref="C24:D24"/>
    <mergeCell ref="C23:D23"/>
    <mergeCell ref="C22:D22"/>
  </mergeCells>
  <conditionalFormatting sqref="E5:V31">
    <cfRule type="expression" dxfId="11" priority="1">
      <formula>AND(ISNUMBER(FIND("&lt;",E5)),VALUE(SUBSTITUTE(E5,"&lt;",""))&gt;VALUE(SUBSTITUTE(SUBSTITUTE(SUBSTITUTE(SUBSTITUTE($AA5,"&lt;",""),"*",""),"&gt;","")," ","")-0.0000001))</formula>
    </cfRule>
    <cfRule type="expression" dxfId="10" priority="2">
      <formula>AND(ISNUMBER(FIND("&lt;",E5)),VALUE(SUBSTITUTE(E5,"&lt;",""))&gt;VALUE(SUBSTITUTE(SUBSTITUTE(SUBSTITUTE(SUBSTITUTE($Z5,"&lt;",""),"*",""),"&gt;","")," ","")-0.0000001))</formula>
    </cfRule>
    <cfRule type="containsText" dxfId="9" priority="3" operator="containsText" text="n">
      <formula>NOT(ISERROR(SEARCH("n",E5)))</formula>
    </cfRule>
    <cfRule type="expression" dxfId="8" priority="5">
      <formula>AND(ISNUMBER(FIND("&lt;",E5)),VALUE(SUBSTITUTE(E5,"&lt;",""))&gt;VALUE(SUBSTITUTE(SUBSTITUTE(SUBSTITUTE(SUBSTITUTE($Y5,"&lt;",""),"*",""),"&gt;","")," ","")-0.0000001))</formula>
    </cfRule>
    <cfRule type="expression" dxfId="7" priority="6">
      <formula>AND(ISNUMBER(FIND("&lt;",E5)),VALUE(SUBSTITUTE(E5,"&lt;",""))&gt;VALUE(SUBSTITUTE(SUBSTITUTE(SUBSTITUTE(SUBSTITUTE($X5,"&lt;",""),"*",""),"&gt;","")," ","")-0.0000001))</formula>
    </cfRule>
    <cfRule type="expression" priority="7">
      <formula>ISBLANK(E5)</formula>
    </cfRule>
    <cfRule type="expression" dxfId="6" priority="8">
      <formula>AND(ISNUMBER(FIND("&lt;",E5)),VALUE(SUBSTITUTE(E5,"&lt;",""))&lt;VALUE(SUBSTITUTE(SUBSTITUTE(SUBSTITUTE(SUBSTITUTE($X5,"&lt;",""),"*",""),"&gt;","")," ","")))</formula>
    </cfRule>
    <cfRule type="expression" dxfId="5" priority="9">
      <formula>AND(VALUE(E5)&lt;VALUE(SUBSTITUTE(SUBSTITUTE(SUBSTITUTE(SUBSTITUTE($X5,"&lt;",""),"*",""),"&gt;","")," ",""))-0.000001,NOT(ISBLANK(E5)))</formula>
    </cfRule>
    <cfRule type="expression" dxfId="4" priority="10">
      <formula>AND(VALUE(E5)&lt;VALUE(SUBSTITUTE(SUBSTITUTE(SUBSTITUTE(SUBSTITUTE($Y5,"&lt;",""),"*",""),"&gt;","")," ",""))-0.000001,NOT(ISBLANK(E5)))</formula>
    </cfRule>
    <cfRule type="expression" dxfId="3" priority="11">
      <formula>AND(VALUE(E5)&lt;VALUE(SUBSTITUTE(SUBSTITUTE(SUBSTITUTE(SUBSTITUTE($Z5,"&lt;",""),"*",""),"&gt;","")," ",""))-0.000001,NOT(ISBLANK(E5)))</formula>
    </cfRule>
    <cfRule type="expression" dxfId="2" priority="12">
      <formula>AND(VALUE(E5)&lt;VALUE(SUBSTITUTE(SUBSTITUTE(SUBSTITUTE(SUBSTITUTE($AA5,"&lt;",""),"*",""),"&gt;","")," ",""))-0.000001,NOT(ISBLANK(E5)))</formula>
    </cfRule>
    <cfRule type="expression" dxfId="1" priority="13">
      <formula>AND(VALUE(E5)&gt;VALUE(SUBSTITUTE(SUBSTITUTE(SUBSTITUTE(SUBSTITUTE($AB5,"&lt;",""),"*",""),"&gt;","")," ",""))-0.000001,NOT(ISBLANK(E5)))</formula>
    </cfRule>
  </conditionalFormatting>
  <conditionalFormatting sqref="E14:V14">
    <cfRule type="containsText" dxfId="0" priority="4" operator="containsText" text="&lt;">
      <formula>NOT(ISERROR(SEARCH("&lt;",E14)))</formula>
    </cfRule>
  </conditionalFormatting>
  <pageMargins left="0.7" right="0.7" top="0.75" bottom="0.75" header="0.3" footer="0.3"/>
  <pageSetup paperSize="9" scale="38" orientation="landscape" r:id="rId1"/>
  <headerFooter>
    <oddHeader>&amp;LKunde
Prosjektnavn
Kommune&amp;CAnalysesammenstilling&amp;RMulticonsult Norge AS
Filnavn f.eks: 10213147-RIGm-RAP-001
Vedlegg 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CE103"/>
  <sheetViews>
    <sheetView zoomScale="80" zoomScaleNormal="80" workbookViewId="0">
      <selection activeCell="W5" sqref="W5"/>
    </sheetView>
  </sheetViews>
  <sheetFormatPr baseColWidth="10" defaultColWidth="9.140625" defaultRowHeight="15" x14ac:dyDescent="0.25"/>
  <cols>
    <col min="2" max="2" width="22.5703125" customWidth="1"/>
    <col min="38" max="38" width="22.85546875" customWidth="1"/>
  </cols>
  <sheetData>
    <row r="1" spans="1:83" x14ac:dyDescent="0.25">
      <c r="A1" t="s">
        <v>4</v>
      </c>
      <c r="B1" t="s">
        <v>1</v>
      </c>
      <c r="I1" t="s">
        <v>19</v>
      </c>
      <c r="J1" t="s">
        <v>318</v>
      </c>
      <c r="K1" t="s">
        <v>14</v>
      </c>
      <c r="L1" t="s">
        <v>53</v>
      </c>
      <c r="AI1" s="7" t="s">
        <v>55</v>
      </c>
    </row>
    <row r="2" spans="1:83" x14ac:dyDescent="0.25">
      <c r="A2" t="s">
        <v>39</v>
      </c>
      <c r="C2" t="s">
        <v>64</v>
      </c>
      <c r="D2">
        <v>1</v>
      </c>
      <c r="E2">
        <v>1</v>
      </c>
      <c r="F2">
        <v>1</v>
      </c>
      <c r="G2" t="b">
        <f ca="1">IF($AN4,
_xlfn.LET(_xlpm.GetUnit,INDIRECT("ALS!"&amp;SUBSTITUTE(ADDRESS(1,$A4+1,4),"1","")&amp;MATCH(G3,ALS!$A:$A,0)+ROW(ALS!$A1:$A200)-1),
_xlfn.IFS(
OR(_xlpm.GetUnit=$I$1,_xlpm.GetUnit=$J$1),1,
OR(_xlpm.GetUnit=$K$1,_xlpm.GetUnit=$L$1),(1/1000)
)
)
)</f>
        <v>0</v>
      </c>
      <c r="H2" t="b">
        <f ca="1">IF($AN4,
_xlfn.LET(_xlpm.GetUnit,INDIRECT("ALS!"&amp;SUBSTITUTE(ADDRESS(1,$A4+1,4),"1","")&amp;MATCH(H3,ALS!$A:$A,0)+ROW(ALS!$A1:$A200)-1),
_xlfn.IFS(
OR(_xlpm.GetUnit=$I$1,_xlpm.GetUnit=$J$1),1,
OR(_xlpm.GetUnit=$K$1,_xlpm.GetUnit=$L$1),(1/1000)
)
)
)</f>
        <v>0</v>
      </c>
      <c r="I2" t="b">
        <f ca="1">IF($AN4,
_xlfn.LET(_xlpm.GetUnit,INDIRECT("ALS!"&amp;SUBSTITUTE(ADDRESS(1,$A4+1,4),"1","")&amp;MATCH(I3,ALS!$A:$A,0)+ROW(ALS!$A1:$A200)-1),
_xlfn.IFS(
OR(_xlpm.GetUnit=$I$1,_xlpm.GetUnit=$J$1),1,
OR(_xlpm.GetUnit=$K$1,_xlpm.GetUnit=$L$1),(1/1000)
)
)
)</f>
        <v>0</v>
      </c>
      <c r="J2" t="b">
        <f ca="1">IF($AN4,
_xlfn.LET(_xlpm.GetUnit,INDIRECT("ALS!"&amp;SUBSTITUTE(ADDRESS(1,$A4+1,4),"1","")&amp;MATCH(J3,ALS!$A:$A,0)+ROW(ALS!$A1:$A200)-1),
_xlfn.IFS(
OR(_xlpm.GetUnit=$I$1,_xlpm.GetUnit=$J$1),1,
OR(_xlpm.GetUnit=$K$1,_xlpm.GetUnit=$L$1),(1/1000)
)
)
)</f>
        <v>0</v>
      </c>
      <c r="K2" t="b">
        <f ca="1">IF($AN4,
_xlfn.LET(_xlpm.GetUnit,INDIRECT("ALS!"&amp;SUBSTITUTE(ADDRESS(1,$A4+1,4),"1","")&amp;MATCH(K3,ALS!$A:$A,0)+ROW(ALS!$A1:$A200)-1),
_xlfn.IFS(
OR(_xlpm.GetUnit=$I$1,_xlpm.GetUnit=$J$1),1,
OR(_xlpm.GetUnit=$K$1,_xlpm.GetUnit=$L$1),(1/1000)
)
)
)</f>
        <v>0</v>
      </c>
      <c r="L2" t="b">
        <f ca="1">IF($AN4,
_xlfn.LET(_xlpm.GetUnit,INDIRECT("ALS!"&amp;SUBSTITUTE(ADDRESS(1,$A4+1,4),"1","")&amp;MATCH(L3,ALS!$A:$A,0)+ROW(ALS!$A1:$A200)-1),
_xlfn.IFS(
OR(_xlpm.GetUnit=$I$1,_xlpm.GetUnit=$J$1),1,
OR(_xlpm.GetUnit=$K$1,_xlpm.GetUnit=$L$1),(1/1000)
)
)
)</f>
        <v>0</v>
      </c>
      <c r="M2" t="b">
        <f ca="1">IF($AN4,
_xlfn.LET(_xlpm.GetUnit,INDIRECT("ALS!"&amp;SUBSTITUTE(ADDRESS(1,$A4+1,4),"1","")&amp;MATCH(M3,ALS!$A:$A,0)+ROW(ALS!$A1:$A200)-1),
_xlfn.IFS(
OR(_xlpm.GetUnit=$I$1,_xlpm.GetUnit=$J$1),1,
OR(_xlpm.GetUnit=$K$1,_xlpm.GetUnit=$L$1),(1/1000)
)
)
)</f>
        <v>0</v>
      </c>
      <c r="N2" t="b">
        <f ca="1">IF($AN4,
_xlfn.LET(_xlpm.GetUnit,INDIRECT("ALS!"&amp;SUBSTITUTE(ADDRESS(1,$A4+1,4),"1","")&amp;MATCH(N3,ALS!$A:$A,0)+ROW(ALS!$A1:$A200)-1),
_xlfn.IFS(
OR(_xlpm.GetUnit=$I$1,_xlpm.GetUnit=$J$1),1,
OR(_xlpm.GetUnit=$K$1,_xlpm.GetUnit=$L$1),(1/1000)
)
)
)</f>
        <v>0</v>
      </c>
      <c r="O2" t="b">
        <f ca="1">IF($AN4,
_xlfn.LET(_xlpm.GetUnit,INDIRECT("ALS!"&amp;SUBSTITUTE(ADDRESS(1,$A4+1,4),"1","")&amp;MATCH(O3,ALS!$A:$A,0)+ROW(ALS!$A1:$A200)-1),
_xlfn.IFS(
OR(_xlpm.GetUnit=$I$1,_xlpm.GetUnit=$J$1),1000,
OR(_xlpm.GetUnit=$K$1,_xlpm.GetUnit=$L$1),(1)
)
)
)</f>
        <v>0</v>
      </c>
      <c r="P2" t="b">
        <f ca="1">IF($AN4,
_xlfn.LET(_xlpm.GetUnit,INDIRECT("ALS!"&amp;SUBSTITUTE(ADDRESS(1,$A4+1,4),"1","")&amp;MATCH(P3,ALS!$A:$A,0)+ROW(ALS!$A1:$A200)-1),
_xlfn.IFS(
OR(_xlpm.GetUnit=$I$1,_xlpm.GetUnit=$J$1),1000,
OR(_xlpm.GetUnit=$K$1,_xlpm.GetUnit=$L$1),(1)
)
)
)</f>
        <v>0</v>
      </c>
      <c r="Q2" t="b">
        <f ca="1">IF($AN4,
_xlfn.LET(_xlpm.GetUnit,INDIRECT("ALS!"&amp;SUBSTITUTE(ADDRESS(1,$A4+1,4),"1","")&amp;MATCH(Q3,ALS!$A:$A,0)+ROW(ALS!$A1:$A200)-1),
_xlfn.IFS(
OR(_xlpm.GetUnit=$I$1,_xlpm.GetUnit=$J$1),1000,
OR(_xlpm.GetUnit=$K$1,_xlpm.GetUnit=$L$1),(1)
)
)
)</f>
        <v>0</v>
      </c>
      <c r="R2" t="b">
        <f ca="1">IF($AN4,
_xlfn.LET(_xlpm.GetUnit,INDIRECT("ALS!"&amp;SUBSTITUTE(ADDRESS(1,$A4+1,4),"1","")&amp;MATCH(R3,ALS!$A:$A,0)+ROW(ALS!$A1:$A200)-1),
_xlfn.IFS(
OR(_xlpm.GetUnit=$I$1,_xlpm.GetUnit=$J$1),1000,
OR(_xlpm.GetUnit=$K$1,_xlpm.GetUnit=$L$1),(1)
)
)
)</f>
        <v>0</v>
      </c>
      <c r="S2" t="b">
        <f ca="1">IF($AN4,
_xlfn.LET(_xlpm.GetUnit,INDIRECT("ALS!"&amp;SUBSTITUTE(ADDRESS(1,$A4+1,4),"1","")&amp;MATCH(S3,ALS!$A:$A,0)+ROW(ALS!$A1:$A200)-1),
_xlfn.IFS(
OR(_xlpm.GetUnit=$I$1,_xlpm.GetUnit=$J$1),1000,
OR(_xlpm.GetUnit=$K$1,_xlpm.GetUnit=$L$1),(1)
)
)
)</f>
        <v>0</v>
      </c>
      <c r="T2" t="b">
        <f ca="1">IF($AN4,
_xlfn.LET(_xlpm.GetUnit,INDIRECT("ALS!"&amp;SUBSTITUTE(ADDRESS(1,$A4+1,4),"1","")&amp;MATCH(T3,ALS!$A:$A,0)+ROW(ALS!$A1:$A200)-1),
_xlfn.IFS(
OR(_xlpm.GetUnit=$I$1,_xlpm.GetUnit=$J$1),1000,
OR(_xlpm.GetUnit=$K$1,_xlpm.GetUnit=$L$1),(1)
)
)
)</f>
        <v>0</v>
      </c>
      <c r="U2" t="b">
        <f ca="1">IF($AN4,
_xlfn.LET(_xlpm.GetUnit,INDIRECT("ALS!"&amp;SUBSTITUTE(ADDRESS(1,$A4+1,4),"1","")&amp;MATCH(U3,ALS!$A:$A,0)+ROW(ALS!$A1:$A200)-1),
_xlfn.IFS(
OR(_xlpm.GetUnit=$I$1,_xlpm.GetUnit=$J$1),1000,
OR(_xlpm.GetUnit=$K$1,_xlpm.GetUnit=$L$1),(1)
)
)
)</f>
        <v>0</v>
      </c>
      <c r="V2" t="b">
        <f ca="1">IF($AN4,
_xlfn.LET(_xlpm.GetUnit,INDIRECT("ALS!"&amp;SUBSTITUTE(ADDRESS(1,$A4+1,4),"1","")&amp;MATCH(V3,ALS!$A:$A,0)+ROW(ALS!$A1:$A200)-1),
_xlfn.IFS(
OR(_xlpm.GetUnit=$I$1,_xlpm.GetUnit=$J$1),1000,
OR(_xlpm.GetUnit=$K$1,_xlpm.GetUnit=$L$1),(1)
)
)
)</f>
        <v>0</v>
      </c>
      <c r="W2" t="b">
        <f ca="1">IF($AN4,
_xlfn.LET(_xlpm.GetUnit,INDIRECT("ALS!"&amp;SUBSTITUTE(ADDRESS(1,$A4+1,4),"1","")&amp;MATCH(W3,ALS!$A:$A,0)+ROW(ALS!$A1:$A200)-1),
_xlfn.IFS(
OR(_xlpm.GetUnit=$I$1,_xlpm.GetUnit=$J$1),1000,
OR(_xlpm.GetUnit=$K$1,_xlpm.GetUnit=$L$1),(1)
)
)
)</f>
        <v>0</v>
      </c>
      <c r="X2" t="b">
        <f ca="1">IF($AN4,
_xlfn.LET(_xlpm.GetUnit,INDIRECT("ALS!"&amp;SUBSTITUTE(ADDRESS(1,$A4+1,4),"1","")&amp;MATCH(X3,ALS!$A:$A,0)+ROW(ALS!$A1:$A200)-1),
_xlfn.IFS(
OR(_xlpm.GetUnit=$I$1,_xlpm.GetUnit=$J$1),1000,
OR(_xlpm.GetUnit=$K$1,_xlpm.GetUnit=$L$1),(1)
)
)
)</f>
        <v>0</v>
      </c>
      <c r="Y2" t="b">
        <f ca="1">IF($AN4,
_xlfn.LET(_xlpm.GetUnit,INDIRECT("ALS!"&amp;SUBSTITUTE(ADDRESS(1,$A4+1,4),"1","")&amp;MATCH(Y3,ALS!$A:$A,0)+ROW(ALS!$A1:$A200)-1),
_xlfn.IFS(
OR(_xlpm.GetUnit=$I$1,_xlpm.GetUnit=$J$1),1000,
OR(_xlpm.GetUnit=$K$1,_xlpm.GetUnit=$L$1),(1)
)
)
)</f>
        <v>0</v>
      </c>
      <c r="Z2" t="b">
        <f ca="1">IF($AN4,
_xlfn.LET(_xlpm.GetUnit,INDIRECT("ALS!"&amp;SUBSTITUTE(ADDRESS(1,$A4+1,4),"1","")&amp;MATCH(Z3,ALS!$A:$A,0)+ROW(ALS!$A1:$A200)-1),
_xlfn.IFS(
OR(_xlpm.GetUnit=$I$1,_xlpm.GetUnit=$J$1),1000,
OR(_xlpm.GetUnit=$K$1,_xlpm.GetUnit=$L$1),(1)
)
)
)</f>
        <v>0</v>
      </c>
      <c r="AA2" t="b">
        <f ca="1">IF($AN4,
_xlfn.LET(_xlpm.GetUnit,INDIRECT("ALS!"&amp;SUBSTITUTE(ADDRESS(1,$A4+1,4),"1","")&amp;MATCH(AA3,ALS!$A:$A,0)+ROW(ALS!$A1:$A200)-1),
_xlfn.IFS(
OR(_xlpm.GetUnit=$I$1,_xlpm.GetUnit=$J$1),1000,
OR(_xlpm.GetUnit=$K$1,_xlpm.GetUnit=$L$1),(1)
)
)
)</f>
        <v>0</v>
      </c>
      <c r="AB2" t="b">
        <f ca="1">IF($AN4,
_xlfn.LET(_xlpm.GetUnit,INDIRECT("ALS!"&amp;SUBSTITUTE(ADDRESS(1,$A4+1,4),"1","")&amp;MATCH(AB3,ALS!$A:$A,0)+ROW(ALS!$A1:$A200)-1),
_xlfn.IFS(
OR(_xlpm.GetUnit=$I$1,_xlpm.GetUnit=$J$1),1000,
OR(_xlpm.GetUnit=$K$1,_xlpm.GetUnit=$L$1),(1)
)
)
)</f>
        <v>0</v>
      </c>
      <c r="AC2" t="b">
        <f ca="1">IF($AN4,
_xlfn.LET(_xlpm.GetUnit,INDIRECT("ALS!"&amp;SUBSTITUTE(ADDRESS(1,$A4+1,4),"1","")&amp;MATCH(AC3,ALS!$A:$A,0)+ROW(ALS!$A1:$A200)-1),
_xlfn.IFS(
OR(_xlpm.GetUnit=$I$1,_xlpm.GetUnit=$J$1),1000,
OR(_xlpm.GetUnit=$K$1,_xlpm.GetUnit=$L$1),(1)
)
)
)</f>
        <v>0</v>
      </c>
      <c r="AD2" t="b">
        <f ca="1">IF($AN4,
_xlfn.LET(_xlpm.GetUnit,INDIRECT("ALS!"&amp;SUBSTITUTE(ADDRESS(1,$A4+1,4),"1","")&amp;MATCH(AD3,ALS!$A:$A,0)+ROW(ALS!$A1:$A200)-1),
_xlfn.IFS(
OR(_xlpm.GetUnit=$I$1,_xlpm.GetUnit=$J$1),1000,
OR(_xlpm.GetUnit=$K$1,_xlpm.GetUnit=$L$1),(1)
)
)
)</f>
        <v>0</v>
      </c>
      <c r="AE2" t="b">
        <f ca="1">IF($AN4,
_xlfn.LET(_xlpm.GetUnit,INDIRECT("ALS!"&amp;SUBSTITUTE(ADDRESS(1,$A4+1,4),"1","")&amp;MATCH(AE3,ALS!$A:$A,0)+ROW(ALS!$A1:$A200)-1),
_xlfn.IFS(
OR(_xlpm.GetUnit=$I$1,_xlpm.GetUnit=$J$1),1000,
OR(_xlpm.GetUnit=$K$1,_xlpm.GetUnit=$L$1),(1)
)
)
)</f>
        <v>0</v>
      </c>
      <c r="AF2" t="b">
        <f ca="1">IF($AN4,
_xlfn.LET(_xlpm.GetUnit,INDIRECT("ALS!"&amp;SUBSTITUTE(ADDRESS(1,$A4+1,4),"1","")&amp;MATCH(AF3,ALS!$A:$A,0)+ROW(ALS!$A1:$A200)-1),
_xlfn.IFS(
OR(_xlpm.GetUnit=$I$1,_xlpm.GetUnit=$J$1),1000,
OR(_xlpm.GetUnit=$K$1,_xlpm.GetUnit=$L$1),(1)
)
)
)</f>
        <v>0</v>
      </c>
      <c r="AG2" t="b">
        <f ca="1">IF($AN4,
_xlfn.LET(_xlpm.GetUnit,INDIRECT("ALS!"&amp;SUBSTITUTE(ADDRESS(1,$A4+1,4),"1","")&amp;MATCH(AG3,ALS!$A:$A,0)+ROW(ALS!$A1:$A200)-1),
_xlfn.IFS(
OR(_xlpm.GetUnit=$I$1,_xlpm.GetUnit=$J$1),1000,
OR(_xlpm.GetUnit=$K$1,_xlpm.GetUnit=$L$1),(1)
)
)
)</f>
        <v>0</v>
      </c>
      <c r="AI2" t="b">
        <f ca="1">IF($AN4,IF(INDIRECT("ALS!"&amp;SUBSTITUTE(ADDRESS(1,$A4+1,4),"1","")&amp;MATCH(AI3,ALS!$A:$A,0)+ROW(ALS!$A:$A)-1)=$K$1,1,IF(INDIRECT("ALS!"&amp;SUBSTITUTE(ADDRESS(1,$A4+1,4),"1","")&amp;MATCH(AI3,ALS!$A:$A,0)+ROW(ALS!$A:$A)-1)=$L$1,(1/1000),"")))</f>
        <v>0</v>
      </c>
      <c r="AJ2" t="b">
        <f ca="1">IF($AN4,IF(INDIRECT("ALS!"&amp;SUBSTITUTE(ADDRESS(1,$A4+1,4),"1","")&amp;MATCH(AJ3,ALS!$A:$A,0)+ROW(ALS!$A:$A)-1)=$K$1,1,IF(INDIRECT("ALS!"&amp;SUBSTITUTE(ADDRESS(1,$A4+1,4),"1","")&amp;MATCH(AJ3,ALS!$A:$A,0)+ROW(ALS!$A:$A)-1)=$L$1,(1/1000),"")))</f>
        <v>0</v>
      </c>
      <c r="AL2" s="8" t="s">
        <v>63</v>
      </c>
      <c r="AM2" s="14"/>
      <c r="AN2" s="15" t="b">
        <f>IF(ISERROR(MATCH("ELEMENT",ALS!A:A,0)),FALSE,TRUE)</f>
        <v>0</v>
      </c>
    </row>
    <row r="3" spans="1:83" x14ac:dyDescent="0.25">
      <c r="A3" t="s">
        <v>32</v>
      </c>
      <c r="B3" t="s">
        <v>38</v>
      </c>
      <c r="C3" t="s">
        <v>2</v>
      </c>
      <c r="D3" s="7" t="e">
        <f>AV7</f>
        <v>#N/A</v>
      </c>
      <c r="E3" s="7" t="e">
        <f t="shared" ref="E3" si="0">AW7</f>
        <v>#N/A</v>
      </c>
      <c r="F3" s="7" t="e">
        <f t="shared" ref="F3" si="1">AX7</f>
        <v>#N/A</v>
      </c>
      <c r="G3" s="7" t="e">
        <f t="shared" ref="G3:AG3" si="2">AY7</f>
        <v>#N/A</v>
      </c>
      <c r="H3" s="7" t="e">
        <f t="shared" si="2"/>
        <v>#N/A</v>
      </c>
      <c r="I3" s="7" t="e">
        <f t="shared" si="2"/>
        <v>#N/A</v>
      </c>
      <c r="J3" s="7" t="e">
        <f t="shared" si="2"/>
        <v>#N/A</v>
      </c>
      <c r="K3" s="7" t="e">
        <f t="shared" si="2"/>
        <v>#N/A</v>
      </c>
      <c r="L3" s="7" t="e">
        <f t="shared" si="2"/>
        <v>#N/A</v>
      </c>
      <c r="M3" s="7" t="e">
        <f t="shared" si="2"/>
        <v>#N/A</v>
      </c>
      <c r="N3" s="7" t="e">
        <f t="shared" si="2"/>
        <v>#N/A</v>
      </c>
      <c r="O3" s="7" t="e">
        <f t="shared" si="2"/>
        <v>#N/A</v>
      </c>
      <c r="P3" s="7" t="e">
        <f t="shared" si="2"/>
        <v>#N/A</v>
      </c>
      <c r="Q3" s="7" t="e">
        <f t="shared" si="2"/>
        <v>#N/A</v>
      </c>
      <c r="R3" s="7" t="e">
        <f t="shared" si="2"/>
        <v>#N/A</v>
      </c>
      <c r="S3" s="7" t="e">
        <f t="shared" si="2"/>
        <v>#N/A</v>
      </c>
      <c r="T3" s="7" t="e">
        <f t="shared" si="2"/>
        <v>#N/A</v>
      </c>
      <c r="U3" s="7" t="e">
        <f t="shared" si="2"/>
        <v>#N/A</v>
      </c>
      <c r="V3" s="7" t="e">
        <f t="shared" si="2"/>
        <v>#N/A</v>
      </c>
      <c r="W3" s="7" t="e">
        <f t="shared" si="2"/>
        <v>#N/A</v>
      </c>
      <c r="X3" s="7" t="e">
        <f t="shared" si="2"/>
        <v>#N/A</v>
      </c>
      <c r="Y3" s="7" t="e">
        <f t="shared" si="2"/>
        <v>#N/A</v>
      </c>
      <c r="Z3" s="7" t="e">
        <f t="shared" si="2"/>
        <v>#N/A</v>
      </c>
      <c r="AA3" s="7" t="e">
        <f t="shared" si="2"/>
        <v>#N/A</v>
      </c>
      <c r="AB3" s="7" t="e">
        <f t="shared" si="2"/>
        <v>#N/A</v>
      </c>
      <c r="AC3" s="7" t="e">
        <f t="shared" si="2"/>
        <v>#N/A</v>
      </c>
      <c r="AD3" s="7" t="e">
        <f t="shared" si="2"/>
        <v>#N/A</v>
      </c>
      <c r="AE3" s="7" t="e">
        <f t="shared" si="2"/>
        <v>#N/A</v>
      </c>
      <c r="AF3" s="7" t="e">
        <f t="shared" si="2"/>
        <v>#N/A</v>
      </c>
      <c r="AG3" s="7" t="e">
        <f t="shared" si="2"/>
        <v>#N/A</v>
      </c>
      <c r="AH3" s="7" t="s">
        <v>55</v>
      </c>
      <c r="AI3" s="7" t="s">
        <v>27</v>
      </c>
      <c r="AJ3" s="7" t="s">
        <v>28</v>
      </c>
      <c r="AL3" s="16" t="s">
        <v>29</v>
      </c>
      <c r="AN3" s="17">
        <f>COUNTA(ALS!A:A)</f>
        <v>1</v>
      </c>
      <c r="AU3" s="8" t="s">
        <v>38</v>
      </c>
      <c r="AV3" s="9" t="s">
        <v>13</v>
      </c>
      <c r="AW3" s="9"/>
      <c r="AX3" s="9"/>
      <c r="AY3" s="9" t="s">
        <v>18</v>
      </c>
      <c r="AZ3" s="9" t="s">
        <v>20</v>
      </c>
      <c r="BA3" s="9" t="s">
        <v>21</v>
      </c>
      <c r="BB3" s="9" t="s">
        <v>22</v>
      </c>
      <c r="BC3" s="9" t="s">
        <v>23</v>
      </c>
      <c r="BD3" s="9" t="s">
        <v>24</v>
      </c>
      <c r="BE3" s="9" t="s">
        <v>25</v>
      </c>
      <c r="BF3" s="9" t="s">
        <v>26</v>
      </c>
      <c r="BG3" s="9" t="s">
        <v>165</v>
      </c>
      <c r="BH3" s="9" t="s">
        <v>17</v>
      </c>
      <c r="BI3" s="9" t="s">
        <v>16</v>
      </c>
      <c r="BJ3" s="9" t="s">
        <v>72</v>
      </c>
      <c r="BK3" s="9" t="s">
        <v>73</v>
      </c>
      <c r="BL3" s="9" t="s">
        <v>74</v>
      </c>
      <c r="BM3" s="9" t="s">
        <v>75</v>
      </c>
      <c r="BN3" s="9" t="s">
        <v>76</v>
      </c>
      <c r="BO3" s="9" t="s">
        <v>91</v>
      </c>
      <c r="BP3" s="9" t="s">
        <v>77</v>
      </c>
      <c r="BQ3" s="9" t="s">
        <v>78</v>
      </c>
      <c r="BR3" s="9" t="s">
        <v>79</v>
      </c>
      <c r="BS3" s="9" t="s">
        <v>80</v>
      </c>
      <c r="BT3" s="9" t="s">
        <v>164</v>
      </c>
      <c r="BU3" s="9" t="s">
        <v>81</v>
      </c>
      <c r="BV3" s="9" t="s">
        <v>15</v>
      </c>
      <c r="BW3" s="9" t="s">
        <v>82</v>
      </c>
      <c r="BX3" s="9" t="s">
        <v>83</v>
      </c>
      <c r="BY3" s="10" t="s">
        <v>84</v>
      </c>
      <c r="CE3" s="7"/>
    </row>
    <row r="4" spans="1:83" x14ac:dyDescent="0.25">
      <c r="A4" t="str">
        <f ca="1">IF(1&lt;=$AN$8,1,"End of samples")</f>
        <v>End of samples</v>
      </c>
      <c r="B4" t="e">
        <f ca="1">IF(
LEN(C4)&gt;0,
SUBSTITUTE(SUBSTITUTE(SUBSTITUTE(INDIRECT("ALS!"&amp;SUBSTITUTE(ADDRESS(1,A4+($AN$7-$AN$8),4),"1","")&amp;MATCH("ELEMENT",ALS!A:A,0)+ROW(ALS!A:A)-1),"Jord",""),"Sediment",""),C4,""),
SUBSTITUTE(SUBSTITUTE(INDIRECT("ALS!"&amp;SUBSTITUTE(ADDRESS(1,A4+($AN$7-$AN$8),4),"1","")&amp;MATCH("ELEMENT",ALS!A:A,0)+ROW(ALS!A:A)-1),"Jord",""),"Sediment","")
)</f>
        <v>#VALUE!</v>
      </c>
      <c r="C4" t="str">
        <f ca="1" xml:space="preserve">
_xlfn.LET(_xlpm.GetName,INDIRECT("ALS!"&amp;SUBSTITUTE(ADDRESS(1,A4+($AN$7-$AN$8),4),"1","")&amp;MATCH("ELEMENT",ALS!$A$1:$A$200,0)+ROW(ALS!$A$1:$A$200)-1),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4" s="22" t="e">
        <f ca="1">IF(ISERROR(INDIRECT("ALS!"&amp;SUBSTITUTE(ADDRESS(1,$A4+($AN$7-$AN$8),4),"1","")&amp;MATCH(D$3,ALS!$A:$A,0)+ROW(ALS!$A:$A)-1)),INDIRECT("ALS!"&amp;SUBSTITUTE(ADDRESS(1,$A4+($AN$7-$AN$8),4),"1","")&amp;MATCH(D$3,ALS!$A:$A,0)+ROW(ALS!$A:$A)-1),IF(INDIRECT("ALS!"&amp;SUBSTITUTE(ADDRESS(1,$A4+($AN$7-$AN$8),4),"1","")&amp;MATCH(D$3,ALS!$A:$A,0)+ROW(ALS!$A:$A)-1)="n.d.","n.d.",IF(VALUE(SUBSTITUTE(SUBSTITUTE(INDIRECT("ALS!"&amp;SUBSTITUTE(ADDRESS(1,$A4+($AN$7-$AN$8),4),"1","")&amp;MATCH(D$3,ALS!$A:$A,0)+ROW(ALS!$A:$A)-1),".",","),"&lt;",""))&lt;=AV$4,"&lt;"&amp;AV$4,VALUE(SUBSTITUTE(SUBSTITUTE(INDIRECT("ALS!"&amp;SUBSTITUTE(ADDRESS(1,$A4+($AN$7-$AN$8),4),"1","")&amp;MATCH(D$3,ALS!$A:$A,0)+ROW(ALS!$A:$A)-1),".",","),"&lt;","")))))</f>
        <v>#VALUE!</v>
      </c>
      <c r="E4" s="22" t="e">
        <f ca="1">IF(ISERROR(INDIRECT("ALS!"&amp;SUBSTITUTE(ADDRESS(1,$A4+($AN$7-$AN$8),4),"1","")&amp;MATCH(E$3,ALS!$A:$A,0)+ROW(ALS!$A:$A)-1)),INDIRECT("ALS!"&amp;SUBSTITUTE(ADDRESS(1,$A4+($AN$7-$AN$8),4),"1","")&amp;MATCH(E$3,ALS!$A:$A,0)+ROW(ALS!$A:$A)-1),IF(INDIRECT("ALS!"&amp;SUBSTITUTE(ADDRESS(1,$A4+($AN$7-$AN$8),4),"1","")&amp;MATCH(E$3,ALS!$A:$A,0)+ROW(ALS!$A:$A)-1)="n.d.","n.d.",IF(VALUE(SUBSTITUTE(SUBSTITUTE(INDIRECT("ALS!"&amp;SUBSTITUTE(ADDRESS(1,$A4+($AN$7-$AN$8),4),"1","")&amp;MATCH(E$3,ALS!$A:$A,0)+ROW(ALS!$A:$A)-1),".",","),"&lt;",""))&lt;=AW$4,"&lt;"&amp;AW$4,VALUE(SUBSTITUTE(SUBSTITUTE(INDIRECT("ALS!"&amp;SUBSTITUTE(ADDRESS(1,$A4+($AN$7-$AN$8),4),"1","")&amp;MATCH(E$3,ALS!$A:$A,0)+ROW(ALS!$A:$A)-1),".",","),"&lt;","")))))</f>
        <v>#VALUE!</v>
      </c>
      <c r="F4" s="22" t="e">
        <f ca="1">IF(ISERROR(INDIRECT("ALS!"&amp;SUBSTITUTE(ADDRESS(1,$A4+($AN$7-$AN$8),4),"1","")&amp;MATCH(F$3,ALS!$A:$A,0)+ROW(ALS!$A:$A)-1)),INDIRECT("ALS!"&amp;SUBSTITUTE(ADDRESS(1,$A4+($AN$7-$AN$8),4),"1","")&amp;MATCH(F$3,ALS!$A:$A,0)+ROW(ALS!$A:$A)-1),IF(INDIRECT("ALS!"&amp;SUBSTITUTE(ADDRESS(1,$A4+($AN$7-$AN$8),4),"1","")&amp;MATCH(F$3,ALS!$A:$A,0)+ROW(ALS!$A:$A)-1)="n.d.","n.d.",IF(VALUE(SUBSTITUTE(SUBSTITUTE(INDIRECT("ALS!"&amp;SUBSTITUTE(ADDRESS(1,$A4+($AN$7-$AN$8),4),"1","")&amp;MATCH(F$3,ALS!$A:$A,0)+ROW(ALS!$A:$A)-1),".",","),"&lt;",""))&lt;=AX$4,"&lt;"&amp;AX$4,VALUE(SUBSTITUTE(SUBSTITUTE(INDIRECT("ALS!"&amp;SUBSTITUTE(ADDRESS(1,$A4+($AN$7-$AN$8),4),"1","")&amp;MATCH(F$3,ALS!$A:$A,0)+ROW(ALS!$A:$A)-1),".",","),"&lt;","")))))</f>
        <v>#VALUE!</v>
      </c>
      <c r="G4" s="26" t="e">
        <f ca="1">_xlfn.LET(_xlpm.GetVal,INDIRECT("ALS!"&amp;SUBSTITUTE(ADDRESS(1,$A4+($AN$7-$AN$8),4),"1","")&amp;MATCH(G$3,ALS!$A:$A,0)+ROW(ALS!$A$1:$A$200)-1),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4" s="26" t="e">
        <f ca="1">_xlfn.LET(_xlpm.GetVal,INDIRECT("ALS!"&amp;SUBSTITUTE(ADDRESS(1,$A4+($AN$7-$AN$8),4),"1","")&amp;MATCH(H$3,ALS!$A:$A,0)+ROW(ALS!$A$1:$A$200)-1),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4" s="26" t="e">
        <f ca="1">_xlfn.LET(_xlpm.GetVal,INDIRECT("ALS!"&amp;SUBSTITUTE(ADDRESS(1,$A4+($AN$7-$AN$8),4),"1","")&amp;MATCH(I$3,ALS!$A:$A,0)+ROW(ALS!$A$1:$A$200)-1),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4" s="26" t="e">
        <f ca="1">_xlfn.LET(_xlpm.GetVal,INDIRECT("ALS!"&amp;SUBSTITUTE(ADDRESS(1,$A4+($AN$7-$AN$8),4),"1","")&amp;MATCH(J$3,ALS!$A:$A,0)+ROW(ALS!$A$1:$A$200)-1),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4" s="26" t="e">
        <f ca="1">_xlfn.LET(_xlpm.GetVal,INDIRECT("ALS!"&amp;SUBSTITUTE(ADDRESS(1,$A4+($AN$7-$AN$8),4),"1","")&amp;MATCH(K$3,ALS!$A:$A,0)+ROW(ALS!$A$1:$A$200)-1),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4" s="26" t="e">
        <f ca="1">_xlfn.LET(_xlpm.GetVal,INDIRECT("ALS!"&amp;SUBSTITUTE(ADDRESS(1,$A4+($AN$7-$AN$8),4),"1","")&amp;MATCH(L$3,ALS!$A:$A,0)+ROW(ALS!$A$1:$A$200)-1),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4" s="26" t="e">
        <f ca="1">_xlfn.LET(_xlpm.GetVal,INDIRECT("ALS!"&amp;SUBSTITUTE(ADDRESS(1,$A4+($AN$7-$AN$8),4),"1","")&amp;MATCH(M$3,ALS!$A:$A,0)+ROW(ALS!$A$1:$A$200)-1),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4" s="26" t="e">
        <f ca="1">_xlfn.LET(_xlpm.GetVal,INDIRECT("ALS!"&amp;SUBSTITUTE(ADDRESS(1,$A4+($AN$7-$AN$8),4),"1","")&amp;MATCH(N$3,ALS!$A:$A,0)+ROW(ALS!$A$1:$A$200)-1),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4" s="26" t="e">
        <f ca="1">_xlfn.LET(_xlpm.GetVal,INDIRECT("ALS!"&amp;SUBSTITUTE(ADDRESS(1,$A4+($AN$7-$AN$8),4),"1","")&amp;MATCH(O$3,ALS!$A:$A,0)+ROW(ALS!$A$1:$A$200)-1),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4" s="26" t="e">
        <f ca="1">_xlfn.LET(_xlpm.GetVal,INDIRECT("ALS!"&amp;SUBSTITUTE(ADDRESS(1,$A4+($AN$7-$AN$8),4),"1","")&amp;MATCH(P$3,ALS!$A:$A,0)+ROW(ALS!$A$1:$A$200)-1),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4" s="26" t="e">
        <f ca="1">_xlfn.LET(_xlpm.GetVal,INDIRECT("ALS!"&amp;SUBSTITUTE(ADDRESS(1,$A4+($AN$7-$AN$8),4),"1","")&amp;MATCH(Q$3,ALS!$A:$A,0)+ROW(ALS!$A$1:$A$200)-1),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4" s="26" t="e">
        <f ca="1">_xlfn.LET(_xlpm.GetVal,INDIRECT("ALS!"&amp;SUBSTITUTE(ADDRESS(1,$A4+($AN$7-$AN$8),4),"1","")&amp;MATCH(R$3,ALS!$A:$A,0)+ROW(ALS!$A$1:$A$200)-1),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4" s="26" t="e">
        <f ca="1">_xlfn.LET(_xlpm.GetVal,INDIRECT("ALS!"&amp;SUBSTITUTE(ADDRESS(1,$A4+($AN$7-$AN$8),4),"1","")&amp;MATCH(S$3,ALS!$A:$A,0)+ROW(ALS!$A$1:$A$200)-1),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4" s="26" t="e">
        <f ca="1">_xlfn.LET(_xlpm.GetVal,INDIRECT("ALS!"&amp;SUBSTITUTE(ADDRESS(1,$A4+($AN$7-$AN$8),4),"1","")&amp;MATCH(T$3,ALS!$A:$A,0)+ROW(ALS!$A$1:$A$200)-1),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4" s="26" t="e">
        <f ca="1">_xlfn.LET(_xlpm.GetVal,INDIRECT("ALS!"&amp;SUBSTITUTE(ADDRESS(1,$A4+($AN$7-$AN$8),4),"1","")&amp;MATCH(U$3,ALS!$A:$A,0)+ROW(ALS!$A$1:$A$200)-1),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4" s="26" t="e">
        <f ca="1">_xlfn.LET(_xlpm.GetVal,INDIRECT("ALS!"&amp;SUBSTITUTE(ADDRESS(1,$A4+($AN$7-$AN$8),4),"1","")&amp;MATCH(V$3,ALS!$A:$A,0)+ROW(ALS!$A$1:$A$200)-1),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4" s="26" t="e">
        <f ca="1">_xlfn.LET(_xlpm.GetVal,INDIRECT("ALS!"&amp;SUBSTITUTE(ADDRESS(1,$A4+($AN$7-$AN$8),4),"1","")&amp;MATCH(W$3,ALS!$A:$A,0)+ROW(ALS!$A$1:$A$200)-1),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4" s="26" t="e">
        <f ca="1">_xlfn.LET(_xlpm.GetVal,INDIRECT("ALS!"&amp;SUBSTITUTE(ADDRESS(1,$A4+($AN$7-$AN$8),4),"1","")&amp;MATCH(X$3,ALS!$A:$A,0)+ROW(ALS!$A$1:$A$200)-1),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4" s="26" t="e">
        <f ca="1">_xlfn.LET(_xlpm.GetVal,INDIRECT("ALS!"&amp;SUBSTITUTE(ADDRESS(1,$A4+($AN$7-$AN$8),4),"1","")&amp;MATCH(Y$3,ALS!$A:$A,0)+ROW(ALS!$A$1:$A$200)-1),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4" s="26" t="e">
        <f ca="1">_xlfn.LET(_xlpm.GetVal,INDIRECT("ALS!"&amp;SUBSTITUTE(ADDRESS(1,$A4+($AN$7-$AN$8),4),"1","")&amp;MATCH(Z$3,ALS!$A:$A,0)+ROW(ALS!$A$1:$A$200)-1),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4" s="26" t="e">
        <f ca="1">_xlfn.LET(_xlpm.GetVal,INDIRECT("ALS!"&amp;SUBSTITUTE(ADDRESS(1,$A4+($AN$7-$AN$8),4),"1","")&amp;MATCH(AA$3,ALS!$A:$A,0)+ROW(ALS!$A$1:$A$200)-1),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4" s="26" t="e">
        <f ca="1">_xlfn.LET(_xlpm.GetVal,INDIRECT("ALS!"&amp;SUBSTITUTE(ADDRESS(1,$A4+($AN$7-$AN$8),4),"1","")&amp;MATCH(AB$3,ALS!$A:$A,0)+ROW(ALS!$A$1:$A$200)-1),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4" s="26" t="e">
        <f ca="1">_xlfn.LET(_xlpm.GetVal,INDIRECT("ALS!"&amp;SUBSTITUTE(ADDRESS(1,$A4+($AN$7-$AN$8),4),"1","")&amp;MATCH(AC$3,ALS!$A:$A,0)+ROW(ALS!$A$1:$A$200)-1),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4" s="26" t="e">
        <f ca="1">_xlfn.LET(_xlpm.GetVal,INDIRECT("ALS!"&amp;SUBSTITUTE(ADDRESS(1,$A4+($AN$7-$AN$8),4),"1","")&amp;MATCH(AD$3,ALS!$A:$A,0)+ROW(ALS!$A$1:$A$200)-1),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4" s="26" t="e">
        <f ca="1">_xlfn.LET(_xlpm.GetVal,INDIRECT("ALS!"&amp;SUBSTITUTE(ADDRESS(1,$A4+($AN$7-$AN$8),4),"1","")&amp;MATCH(AE$3,ALS!$A:$A,0)+ROW(ALS!$A$1:$A$200)-1),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4" s="26" t="e">
        <f ca="1">_xlfn.LET(_xlpm.GetVal,INDIRECT("ALS!"&amp;SUBSTITUTE(ADDRESS(1,$A4+($AN$7-$AN$8),4),"1","")&amp;MATCH(AF$3,ALS!$A:$A,0)+ROW(ALS!$A$1:$A$200)-1),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4" s="26" t="e">
        <f ca="1">_xlfn.LET(_xlpm.GetVal,INDIRECT("ALS!"&amp;SUBSTITUTE(ADDRESS(1,$A4+($AN$7-$AN$8),4),"1","")&amp;MATCH(AG$3,ALS!$A:$A,0)+ROW(ALS!$A$1:$A$200)-1),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4" s="25" t="str">
        <f t="shared" ref="AH4:AH35" ca="1" si="3">IF(SUMPRODUCT(--ISERROR(AI4:AJ4))&lt;2,IF(SUMIF(AI4:AJ4,"&lt;&gt;#VALUE!")&lt;=BQ$4,"&lt;"&amp;BQ$4,SUMIF(AI4:AJ4,"&lt;&gt;#VALUE!")),"")</f>
        <v/>
      </c>
      <c r="AI4" s="26" t="e">
        <f ca="1">_xlfn.IFS(SUBSTITUTE(INDIRECT("ALS!"&amp;SUBSTITUTE(ADDRESS(1,$A4+($AN$7-$AN$8),4),"1","")&amp;MATCH(AI$3,ALS!$A:$A,0)+ROW(ALS!$A:$A)-1)," ","")="","",ISERROR(INDIRECT("ALS!"&amp;SUBSTITUTE(ADDRESS(1,$A4+($AN$7-$AN$8),4),"1","")&amp;MATCH(AI$3,ALS!$A:$A,0)+ROW(ALS!$A:$A)-1)),INDIRECT("ALS!"&amp;SUBSTITUTE(ADDRESS(1,$A4+($AN$7-$AN$8),4),"1","")&amp;MATCH(AI$3,ALS!$A:$A,0)+ROW(ALS!$A:$A)-1),OR(LOWER(SUBSTITUTE(SUBSTITUTE(INDIRECT("ALS!"&amp;SUBSTITUTE(ADDRESS(1,$A4+($AN$7-$AN$8),4),"1","")&amp;MATCH(AI$3,ALS!$A:$A,0)+ROW(ALS!$A:$A)-1),".","")," ",""))="nd",LOWER(SUBSTITUTE(SUBSTITUTE(INDIRECT("ALS!"&amp;SUBSTITUTE(ADDRESS(1,$A4+($AN$7-$AN$8),4),"1","")&amp;MATCH(AI$3,ALS!$A:$A,0)+ROW(ALS!$A:$A)-1),".","")," ",""))="ikkepåvist"),"n.d.",OR(LEFT(LOWER(SUBSTITUTE(SUBSTITUTE(INDIRECT("ALS!"&amp;SUBSTITUTE(ADDRESS(1,$A4+($AN$7-$AN$8),4),"1","")&amp;MATCH(AI$3,ALS!$A:$A,0)+ROW(ALS!$A:$A)-1),".",",")," ","")),2)="&lt; ",LEFT(LOWER(SUBSTITUTE(SUBSTITUTE(INDIRECT("ALS!"&amp;SUBSTITUTE(ADDRESS(1,$A4+($AN$7-$AN$8),4),"1","")&amp;MATCH(AI$3,ALS!$A:$A,0)+ROW(ALS!$A:$A)-1),".",",")," ","")),1)="&lt;"),"&lt;"&amp;VALUE(SUBSTITUTE(SUBSTITUTE(SUBSTITUTE(INDIRECT("ALS!"&amp;SUBSTITUTE(ADDRESS(1,$A4+($AN$7-$AN$8),4),"1","")&amp;MATCH(AI$3,ALS!$A:$A,0)+ROW(ALS!$A:$A)-1),".",",")," ",""),"&lt;",""))*AI$2,NOT(ISERROR(VALUE(SUBSTITUTE(SUBSTITUTE(INDIRECT("ALS!"&amp;SUBSTITUTE(ADDRESS(1,$A4+($AN$7-$AN$8),4),"1","")&amp;MATCH(AI$3,ALS!$A:$A,0)+ROW(ALS!$A:$A)-1),".",",")," ","")))),VALUE(SUBSTITUTE(SUBSTITUTE(INDIRECT("ALS!"&amp;SUBSTITUTE(ADDRESS(1,$A4+($AN$7-$AN$8),4),"1","")&amp;MATCH(AI$3,ALS!$A:$A,0)+ROW(ALS!$A:$A)-1),".",",")," ","")),TRUE,"ERROR")</f>
        <v>#VALUE!</v>
      </c>
      <c r="AJ4" s="26" t="e">
        <f ca="1">_xlfn.IFS(SUBSTITUTE(INDIRECT("ALS!"&amp;SUBSTITUTE(ADDRESS(1,$A4+($AN$7-$AN$8),4),"1","")&amp;MATCH(AJ$3,ALS!$A:$A,0)+ROW(ALS!$A:$A)-1)," ","")="","",ISERROR(INDIRECT("ALS!"&amp;SUBSTITUTE(ADDRESS(1,$A4+($AN$7-$AN$8),4),"1","")&amp;MATCH(AJ$3,ALS!$A:$A,0)+ROW(ALS!$A:$A)-1)),INDIRECT("ALS!"&amp;SUBSTITUTE(ADDRESS(1,$A4+($AN$7-$AN$8),4),"1","")&amp;MATCH(AJ$3,ALS!$A:$A,0)+ROW(ALS!$A:$A)-1),OR(LOWER(SUBSTITUTE(SUBSTITUTE(INDIRECT("ALS!"&amp;SUBSTITUTE(ADDRESS(1,$A4+($AN$7-$AN$8),4),"1","")&amp;MATCH(AJ$3,ALS!$A:$A,0)+ROW(ALS!$A:$A)-1),".","")," ",""))="nd",LOWER(SUBSTITUTE(SUBSTITUTE(INDIRECT("ALS!"&amp;SUBSTITUTE(ADDRESS(1,$A4+($AN$7-$AN$8),4),"1","")&amp;MATCH(AJ$3,ALS!$A:$A,0)+ROW(ALS!$A:$A)-1),".","")," ",""))="ikkepåvist"),"n.d.",OR(LEFT(LOWER(SUBSTITUTE(SUBSTITUTE(INDIRECT("ALS!"&amp;SUBSTITUTE(ADDRESS(1,$A4+($AN$7-$AN$8),4),"1","")&amp;MATCH(AJ$3,ALS!$A:$A,0)+ROW(ALS!$A:$A)-1),".",",")," ","")),2)="&lt; ",LEFT(LOWER(SUBSTITUTE(SUBSTITUTE(INDIRECT("ALS!"&amp;SUBSTITUTE(ADDRESS(1,$A4+($AN$7-$AN$8),4),"1","")&amp;MATCH(AJ$3,ALS!$A:$A,0)+ROW(ALS!$A:$A)-1),".",",")," ","")),1)="&lt;"),"&lt;"&amp;VALUE(SUBSTITUTE(SUBSTITUTE(SUBSTITUTE(INDIRECT("ALS!"&amp;SUBSTITUTE(ADDRESS(1,$A4+($AN$7-$AN$8),4),"1","")&amp;MATCH(AJ$3,ALS!$A:$A,0)+ROW(ALS!$A:$A)-1),".",",")," ",""),"&lt;",""))*AJ$2,NOT(ISERROR(VALUE(SUBSTITUTE(SUBSTITUTE(INDIRECT("ALS!"&amp;SUBSTITUTE(ADDRESS(1,$A4+($AN$7-$AN$8),4),"1","")&amp;MATCH(AJ$3,ALS!$A:$A,0)+ROW(ALS!$A:$A)-1),".",",")," ","")))),VALUE(SUBSTITUTE(SUBSTITUTE(INDIRECT("ALS!"&amp;SUBSTITUTE(ADDRESS(1,$A4+($AN$7-$AN$8),4),"1","")&amp;MATCH(AJ$3,ALS!$A:$A,0)+ROW(ALS!$A:$A)-1),".",",")," ","")),TRUE,"ERROR")</f>
        <v>#VALUE!</v>
      </c>
      <c r="AL4" s="16" t="s">
        <v>35</v>
      </c>
      <c r="AN4" s="17" t="b">
        <f>IF(ISERROR(MATCH("SAMPLE",ALS!B:B,0)),FALSE,TRUE)</f>
        <v>0</v>
      </c>
      <c r="AU4" s="11" t="s">
        <v>54</v>
      </c>
      <c r="AV4" s="12">
        <v>0.1</v>
      </c>
      <c r="AW4" s="12"/>
      <c r="AX4" s="12"/>
      <c r="AY4" s="12">
        <v>0.5</v>
      </c>
      <c r="AZ4" s="12">
        <v>0.02</v>
      </c>
      <c r="BA4" s="12">
        <v>0.2</v>
      </c>
      <c r="BB4" s="12">
        <v>0.4</v>
      </c>
      <c r="BC4" s="12">
        <v>0.01</v>
      </c>
      <c r="BD4" s="12">
        <v>0.1</v>
      </c>
      <c r="BE4" s="12">
        <v>1</v>
      </c>
      <c r="BF4" s="12">
        <v>0.4</v>
      </c>
      <c r="BG4" s="12">
        <v>1E-3</v>
      </c>
      <c r="BH4" s="12">
        <v>5.0000000000000001E-3</v>
      </c>
      <c r="BI4" s="12"/>
      <c r="BJ4" s="12">
        <v>0.01</v>
      </c>
      <c r="BK4" s="12">
        <v>0.01</v>
      </c>
      <c r="BL4" s="12">
        <v>0.01</v>
      </c>
      <c r="BM4" s="12">
        <v>0.01</v>
      </c>
      <c r="BN4" s="12">
        <v>0.01</v>
      </c>
      <c r="BO4" s="12">
        <v>4.0000000000000001E-3</v>
      </c>
      <c r="BP4" s="12">
        <v>0.01</v>
      </c>
      <c r="BQ4" s="12">
        <v>0.01</v>
      </c>
      <c r="BR4" s="12">
        <v>0.01</v>
      </c>
      <c r="BS4" s="12">
        <v>0.01</v>
      </c>
      <c r="BT4" s="12">
        <v>0.01</v>
      </c>
      <c r="BU4" s="12">
        <v>0.01</v>
      </c>
      <c r="BV4" s="12">
        <v>0.01</v>
      </c>
      <c r="BW4" s="12">
        <v>0.01</v>
      </c>
      <c r="BX4" s="12">
        <v>0.01</v>
      </c>
      <c r="BY4" s="13">
        <v>0.01</v>
      </c>
    </row>
    <row r="5" spans="1:83" x14ac:dyDescent="0.25">
      <c r="A5" t="e">
        <f t="shared" ref="A5:A36" ca="1" si="4">IF((A4+1)&lt;=$AN$8,A4+1,"End of samples")</f>
        <v>#VALUE!</v>
      </c>
      <c r="B5" t="e">
        <f ca="1">IF(
LEN(C5)&gt;0,
SUBSTITUTE(SUBSTITUTE(SUBSTITUTE(INDIRECT("ALS!"&amp;SUBSTITUTE(ADDRESS(1,A5+($AN$7-$AN$8),4),"1","")&amp;MATCH("ELEMENT",ALS!A:A,0)+ROW(ALS!A:A)-1),"Jord",""),"Sediment",""),C5,""),
SUBSTITUTE(SUBSTITUTE(INDIRECT("ALS!"&amp;SUBSTITUTE(ADDRESS(1,A5+($AN$7-$AN$8),4),"1","")&amp;MATCH("ELEMENT",ALS!A:A,0)+ROW(ALS!A:A)-1),"Jord",""),"Sediment","")
)</f>
        <v>#VALUE!</v>
      </c>
      <c r="C5" t="str">
        <f ca="1" xml:space="preserve">
_xlfn.LET(_xlpm.GetName,INDIRECT("ALS!"&amp;SUBSTITUTE(ADDRESS(1,A5+($AN$7-$AN$8),4),"1","")&amp;MATCH("ELEMENT",ALS!$A$1:$A$200,0)+ROW(ALS!$A$1:$A$200)-1),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5" s="22" t="e">
        <f ca="1">IF(ISERROR(INDIRECT("ALS!"&amp;SUBSTITUTE(ADDRESS(1,$A5+($AN$7-$AN$8),4),"1","")&amp;MATCH(D$3,ALS!$A:$A,0)+ROW(ALS!$A:$A)-1)),INDIRECT("ALS!"&amp;SUBSTITUTE(ADDRESS(1,$A5+($AN$7-$AN$8),4),"1","")&amp;MATCH(D$3,ALS!$A:$A,0)+ROW(ALS!$A:$A)-1),IF(INDIRECT("ALS!"&amp;SUBSTITUTE(ADDRESS(1,$A5+($AN$7-$AN$8),4),"1","")&amp;MATCH(D$3,ALS!$A:$A,0)+ROW(ALS!$A:$A)-1)="n.d.","n.d.",IF(VALUE(SUBSTITUTE(SUBSTITUTE(INDIRECT("ALS!"&amp;SUBSTITUTE(ADDRESS(1,$A5+($AN$7-$AN$8),4),"1","")&amp;MATCH(D$3,ALS!$A:$A,0)+ROW(ALS!$A:$A)-1),".",","),"&lt;",""))&lt;=AV$4,"&lt;"&amp;AV$4,VALUE(SUBSTITUTE(SUBSTITUTE(INDIRECT("ALS!"&amp;SUBSTITUTE(ADDRESS(1,$A5+($AN$7-$AN$8),4),"1","")&amp;MATCH(D$3,ALS!$A:$A,0)+ROW(ALS!$A:$A)-1),".",","),"&lt;","")))))</f>
        <v>#VALUE!</v>
      </c>
      <c r="E5" s="22" t="e">
        <f ca="1">IF(ISERROR(INDIRECT("ALS!"&amp;SUBSTITUTE(ADDRESS(1,$A5+($AN$7-$AN$8),4),"1","")&amp;MATCH(E$3,ALS!$A:$A,0)+ROW(ALS!$A:$A)-1)),INDIRECT("ALS!"&amp;SUBSTITUTE(ADDRESS(1,$A5+($AN$7-$AN$8),4),"1","")&amp;MATCH(E$3,ALS!$A:$A,0)+ROW(ALS!$A:$A)-1),IF(INDIRECT("ALS!"&amp;SUBSTITUTE(ADDRESS(1,$A5+($AN$7-$AN$8),4),"1","")&amp;MATCH(E$3,ALS!$A:$A,0)+ROW(ALS!$A:$A)-1)="n.d.","n.d.",IF(VALUE(SUBSTITUTE(SUBSTITUTE(INDIRECT("ALS!"&amp;SUBSTITUTE(ADDRESS(1,$A5+($AN$7-$AN$8),4),"1","")&amp;MATCH(E$3,ALS!$A:$A,0)+ROW(ALS!$A:$A)-1),".",","),"&lt;",""))&lt;=AW$4,"&lt;"&amp;AW$4,VALUE(SUBSTITUTE(SUBSTITUTE(INDIRECT("ALS!"&amp;SUBSTITUTE(ADDRESS(1,$A5+($AN$7-$AN$8),4),"1","")&amp;MATCH(E$3,ALS!$A:$A,0)+ROW(ALS!$A:$A)-1),".",","),"&lt;","")))))</f>
        <v>#VALUE!</v>
      </c>
      <c r="F5" s="22" t="e">
        <f ca="1">IF(ISERROR(INDIRECT("ALS!"&amp;SUBSTITUTE(ADDRESS(1,$A5+($AN$7-$AN$8),4),"1","")&amp;MATCH(F$3,ALS!$A:$A,0)+ROW(ALS!$A:$A)-1)),INDIRECT("ALS!"&amp;SUBSTITUTE(ADDRESS(1,$A5+($AN$7-$AN$8),4),"1","")&amp;MATCH(F$3,ALS!$A:$A,0)+ROW(ALS!$A:$A)-1),IF(INDIRECT("ALS!"&amp;SUBSTITUTE(ADDRESS(1,$A5+($AN$7-$AN$8),4),"1","")&amp;MATCH(F$3,ALS!$A:$A,0)+ROW(ALS!$A:$A)-1)="n.d.","n.d.",IF(VALUE(SUBSTITUTE(SUBSTITUTE(INDIRECT("ALS!"&amp;SUBSTITUTE(ADDRESS(1,$A5+($AN$7-$AN$8),4),"1","")&amp;MATCH(F$3,ALS!$A:$A,0)+ROW(ALS!$A:$A)-1),".",","),"&lt;",""))&lt;=AX$4,"&lt;"&amp;AX$4,VALUE(SUBSTITUTE(SUBSTITUTE(INDIRECT("ALS!"&amp;SUBSTITUTE(ADDRESS(1,$A5+($AN$7-$AN$8),4),"1","")&amp;MATCH(F$3,ALS!$A:$A,0)+ROW(ALS!$A:$A)-1),".",","),"&lt;","")))))</f>
        <v>#VALUE!</v>
      </c>
      <c r="G5" s="26" t="e">
        <f ca="1">_xlfn.LET(_xlpm.GetVal,INDIRECT("ALS!"&amp;SUBSTITUTE(ADDRESS(1,$A5+($AN$7-$AN$8),4),"1","")&amp;MATCH(G$3,ALS!$A:$A,0)+ROW(ALS!$A$1:$A$200)-1),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5" s="26" t="e">
        <f ca="1">_xlfn.LET(_xlpm.GetVal,INDIRECT("ALS!"&amp;SUBSTITUTE(ADDRESS(1,$A5+($AN$7-$AN$8),4),"1","")&amp;MATCH(H$3,ALS!$A:$A,0)+ROW(ALS!$A$1:$A$200)-1),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5" s="26" t="e">
        <f ca="1">_xlfn.LET(_xlpm.GetVal,INDIRECT("ALS!"&amp;SUBSTITUTE(ADDRESS(1,$A5+($AN$7-$AN$8),4),"1","")&amp;MATCH(I$3,ALS!$A:$A,0)+ROW(ALS!$A$1:$A$200)-1),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5" s="26" t="e">
        <f ca="1">_xlfn.LET(_xlpm.GetVal,INDIRECT("ALS!"&amp;SUBSTITUTE(ADDRESS(1,$A5+($AN$7-$AN$8),4),"1","")&amp;MATCH(J$3,ALS!$A:$A,0)+ROW(ALS!$A$1:$A$200)-1),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5" s="26" t="e">
        <f ca="1">_xlfn.LET(_xlpm.GetVal,INDIRECT("ALS!"&amp;SUBSTITUTE(ADDRESS(1,$A5+($AN$7-$AN$8),4),"1","")&amp;MATCH(K$3,ALS!$A:$A,0)+ROW(ALS!$A$1:$A$200)-1),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5" s="26" t="e">
        <f ca="1">_xlfn.LET(_xlpm.GetVal,INDIRECT("ALS!"&amp;SUBSTITUTE(ADDRESS(1,$A5+($AN$7-$AN$8),4),"1","")&amp;MATCH(L$3,ALS!$A:$A,0)+ROW(ALS!$A$1:$A$200)-1),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5" s="26" t="e">
        <f ca="1">_xlfn.LET(_xlpm.GetVal,INDIRECT("ALS!"&amp;SUBSTITUTE(ADDRESS(1,$A5+($AN$7-$AN$8),4),"1","")&amp;MATCH(M$3,ALS!$A:$A,0)+ROW(ALS!$A$1:$A$200)-1),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5" s="26" t="e">
        <f ca="1">_xlfn.LET(_xlpm.GetVal,INDIRECT("ALS!"&amp;SUBSTITUTE(ADDRESS(1,$A5+($AN$7-$AN$8),4),"1","")&amp;MATCH(N$3,ALS!$A:$A,0)+ROW(ALS!$A$1:$A$200)-1),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5" s="26" t="e">
        <f ca="1">_xlfn.LET(_xlpm.GetVal,INDIRECT("ALS!"&amp;SUBSTITUTE(ADDRESS(1,$A5+($AN$7-$AN$8),4),"1","")&amp;MATCH(O$3,ALS!$A:$A,0)+ROW(ALS!$A$1:$A$200)-1),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5" s="26" t="e">
        <f ca="1">_xlfn.LET(_xlpm.GetVal,INDIRECT("ALS!"&amp;SUBSTITUTE(ADDRESS(1,$A5+($AN$7-$AN$8),4),"1","")&amp;MATCH(P$3,ALS!$A:$A,0)+ROW(ALS!$A$1:$A$200)-1),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5" s="26" t="e">
        <f ca="1">_xlfn.LET(_xlpm.GetVal,INDIRECT("ALS!"&amp;SUBSTITUTE(ADDRESS(1,$A5+($AN$7-$AN$8),4),"1","")&amp;MATCH(Q$3,ALS!$A:$A,0)+ROW(ALS!$A$1:$A$200)-1),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5" s="26" t="e">
        <f ca="1">_xlfn.LET(_xlpm.GetVal,INDIRECT("ALS!"&amp;SUBSTITUTE(ADDRESS(1,$A5+($AN$7-$AN$8),4),"1","")&amp;MATCH(R$3,ALS!$A:$A,0)+ROW(ALS!$A$1:$A$200)-1),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5" s="26" t="e">
        <f ca="1">_xlfn.LET(_xlpm.GetVal,INDIRECT("ALS!"&amp;SUBSTITUTE(ADDRESS(1,$A5+($AN$7-$AN$8),4),"1","")&amp;MATCH(S$3,ALS!$A:$A,0)+ROW(ALS!$A$1:$A$200)-1),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5" s="26" t="e">
        <f ca="1">_xlfn.LET(_xlpm.GetVal,INDIRECT("ALS!"&amp;SUBSTITUTE(ADDRESS(1,$A5+($AN$7-$AN$8),4),"1","")&amp;MATCH(T$3,ALS!$A:$A,0)+ROW(ALS!$A$1:$A$200)-1),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5" s="26" t="e">
        <f ca="1">_xlfn.LET(_xlpm.GetVal,INDIRECT("ALS!"&amp;SUBSTITUTE(ADDRESS(1,$A5+($AN$7-$AN$8),4),"1","")&amp;MATCH(U$3,ALS!$A:$A,0)+ROW(ALS!$A$1:$A$200)-1),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5" s="26" t="e">
        <f ca="1">_xlfn.LET(_xlpm.GetVal,INDIRECT("ALS!"&amp;SUBSTITUTE(ADDRESS(1,$A5+($AN$7-$AN$8),4),"1","")&amp;MATCH(V$3,ALS!$A:$A,0)+ROW(ALS!$A$1:$A$200)-1),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5" s="26" t="e">
        <f ca="1">_xlfn.LET(_xlpm.GetVal,INDIRECT("ALS!"&amp;SUBSTITUTE(ADDRESS(1,$A5+($AN$7-$AN$8),4),"1","")&amp;MATCH(W$3,ALS!$A:$A,0)+ROW(ALS!$A$1:$A$200)-1),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5" s="26" t="e">
        <f ca="1">_xlfn.LET(_xlpm.GetVal,INDIRECT("ALS!"&amp;SUBSTITUTE(ADDRESS(1,$A5+($AN$7-$AN$8),4),"1","")&amp;MATCH(X$3,ALS!$A:$A,0)+ROW(ALS!$A$1:$A$200)-1),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5" s="26" t="e">
        <f ca="1">_xlfn.LET(_xlpm.GetVal,INDIRECT("ALS!"&amp;SUBSTITUTE(ADDRESS(1,$A5+($AN$7-$AN$8),4),"1","")&amp;MATCH(Y$3,ALS!$A:$A,0)+ROW(ALS!$A$1:$A$200)-1),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5" s="26" t="e">
        <f ca="1">_xlfn.LET(_xlpm.GetVal,INDIRECT("ALS!"&amp;SUBSTITUTE(ADDRESS(1,$A5+($AN$7-$AN$8),4),"1","")&amp;MATCH(Z$3,ALS!$A:$A,0)+ROW(ALS!$A$1:$A$200)-1),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5" s="26" t="e">
        <f ca="1">_xlfn.LET(_xlpm.GetVal,INDIRECT("ALS!"&amp;SUBSTITUTE(ADDRESS(1,$A5+($AN$7-$AN$8),4),"1","")&amp;MATCH(AA$3,ALS!$A:$A,0)+ROW(ALS!$A$1:$A$200)-1),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5" s="26" t="e">
        <f ca="1">_xlfn.LET(_xlpm.GetVal,INDIRECT("ALS!"&amp;SUBSTITUTE(ADDRESS(1,$A5+($AN$7-$AN$8),4),"1","")&amp;MATCH(AB$3,ALS!$A:$A,0)+ROW(ALS!$A$1:$A$200)-1),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5" s="26" t="e">
        <f ca="1">_xlfn.LET(_xlpm.GetVal,INDIRECT("ALS!"&amp;SUBSTITUTE(ADDRESS(1,$A5+($AN$7-$AN$8),4),"1","")&amp;MATCH(AC$3,ALS!$A:$A,0)+ROW(ALS!$A$1:$A$200)-1),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5" s="26" t="e">
        <f ca="1">_xlfn.LET(_xlpm.GetVal,INDIRECT("ALS!"&amp;SUBSTITUTE(ADDRESS(1,$A5+($AN$7-$AN$8),4),"1","")&amp;MATCH(AD$3,ALS!$A:$A,0)+ROW(ALS!$A$1:$A$200)-1),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5" s="26" t="e">
        <f ca="1">_xlfn.LET(_xlpm.GetVal,INDIRECT("ALS!"&amp;SUBSTITUTE(ADDRESS(1,$A5+($AN$7-$AN$8),4),"1","")&amp;MATCH(AE$3,ALS!$A:$A,0)+ROW(ALS!$A$1:$A$200)-1),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5" s="26" t="e">
        <f ca="1">_xlfn.LET(_xlpm.GetVal,INDIRECT("ALS!"&amp;SUBSTITUTE(ADDRESS(1,$A5+($AN$7-$AN$8),4),"1","")&amp;MATCH(AF$3,ALS!$A:$A,0)+ROW(ALS!$A$1:$A$200)-1),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5" s="26" t="e">
        <f ca="1">_xlfn.LET(_xlpm.GetVal,INDIRECT("ALS!"&amp;SUBSTITUTE(ADDRESS(1,$A5+($AN$7-$AN$8),4),"1","")&amp;MATCH(AG$3,ALS!$A:$A,0)+ROW(ALS!$A$1:$A$200)-1),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5" s="25" t="str">
        <f t="shared" ca="1" si="3"/>
        <v/>
      </c>
      <c r="AI5" s="26" t="e">
        <f ca="1">_xlfn.IFS(SUBSTITUTE(INDIRECT("ALS!"&amp;SUBSTITUTE(ADDRESS(1,$A5+($AN$7-$AN$8),4),"1","")&amp;MATCH(AI$3,ALS!$A:$A,0)+ROW(ALS!$A:$A)-1)," ","")="","",ISERROR(INDIRECT("ALS!"&amp;SUBSTITUTE(ADDRESS(1,$A5+($AN$7-$AN$8),4),"1","")&amp;MATCH(AI$3,ALS!$A:$A,0)+ROW(ALS!$A:$A)-1)),INDIRECT("ALS!"&amp;SUBSTITUTE(ADDRESS(1,$A5+($AN$7-$AN$8),4),"1","")&amp;MATCH(AI$3,ALS!$A:$A,0)+ROW(ALS!$A:$A)-1),OR(LOWER(SUBSTITUTE(SUBSTITUTE(INDIRECT("ALS!"&amp;SUBSTITUTE(ADDRESS(1,$A5+($AN$7-$AN$8),4),"1","")&amp;MATCH(AI$3,ALS!$A:$A,0)+ROW(ALS!$A:$A)-1),".","")," ",""))="nd",LOWER(SUBSTITUTE(SUBSTITUTE(INDIRECT("ALS!"&amp;SUBSTITUTE(ADDRESS(1,$A5+($AN$7-$AN$8),4),"1","")&amp;MATCH(AI$3,ALS!$A:$A,0)+ROW(ALS!$A:$A)-1),".","")," ",""))="ikkepåvist"),"n.d.",OR(LEFT(LOWER(SUBSTITUTE(SUBSTITUTE(INDIRECT("ALS!"&amp;SUBSTITUTE(ADDRESS(1,$A5+($AN$7-$AN$8),4),"1","")&amp;MATCH(AI$3,ALS!$A:$A,0)+ROW(ALS!$A:$A)-1),".",",")," ","")),2)="&lt; ",LEFT(LOWER(SUBSTITUTE(SUBSTITUTE(INDIRECT("ALS!"&amp;SUBSTITUTE(ADDRESS(1,$A5+($AN$7-$AN$8),4),"1","")&amp;MATCH(AI$3,ALS!$A:$A,0)+ROW(ALS!$A:$A)-1),".",",")," ","")),1)="&lt;"),"&lt;"&amp;VALUE(SUBSTITUTE(SUBSTITUTE(SUBSTITUTE(INDIRECT("ALS!"&amp;SUBSTITUTE(ADDRESS(1,$A5+($AN$7-$AN$8),4),"1","")&amp;MATCH(AI$3,ALS!$A:$A,0)+ROW(ALS!$A:$A)-1),".",",")," ",""),"&lt;",""))*AI$2,NOT(ISERROR(VALUE(SUBSTITUTE(SUBSTITUTE(INDIRECT("ALS!"&amp;SUBSTITUTE(ADDRESS(1,$A5+($AN$7-$AN$8),4),"1","")&amp;MATCH(AI$3,ALS!$A:$A,0)+ROW(ALS!$A:$A)-1),".",",")," ","")))),VALUE(SUBSTITUTE(SUBSTITUTE(INDIRECT("ALS!"&amp;SUBSTITUTE(ADDRESS(1,$A5+($AN$7-$AN$8),4),"1","")&amp;MATCH(AI$3,ALS!$A:$A,0)+ROW(ALS!$A:$A)-1),".",",")," ","")),TRUE,"ERROR")</f>
        <v>#VALUE!</v>
      </c>
      <c r="AJ5" s="26" t="e">
        <f ca="1">_xlfn.IFS(SUBSTITUTE(INDIRECT("ALS!"&amp;SUBSTITUTE(ADDRESS(1,$A5+($AN$7-$AN$8),4),"1","")&amp;MATCH(AJ$3,ALS!$A:$A,0)+ROW(ALS!$A:$A)-1)," ","")="","",ISERROR(INDIRECT("ALS!"&amp;SUBSTITUTE(ADDRESS(1,$A5+($AN$7-$AN$8),4),"1","")&amp;MATCH(AJ$3,ALS!$A:$A,0)+ROW(ALS!$A:$A)-1)),INDIRECT("ALS!"&amp;SUBSTITUTE(ADDRESS(1,$A5+($AN$7-$AN$8),4),"1","")&amp;MATCH(AJ$3,ALS!$A:$A,0)+ROW(ALS!$A:$A)-1),OR(LOWER(SUBSTITUTE(SUBSTITUTE(INDIRECT("ALS!"&amp;SUBSTITUTE(ADDRESS(1,$A5+($AN$7-$AN$8),4),"1","")&amp;MATCH(AJ$3,ALS!$A:$A,0)+ROW(ALS!$A:$A)-1),".","")," ",""))="nd",LOWER(SUBSTITUTE(SUBSTITUTE(INDIRECT("ALS!"&amp;SUBSTITUTE(ADDRESS(1,$A5+($AN$7-$AN$8),4),"1","")&amp;MATCH(AJ$3,ALS!$A:$A,0)+ROW(ALS!$A:$A)-1),".","")," ",""))="ikkepåvist"),"n.d.",OR(LEFT(LOWER(SUBSTITUTE(SUBSTITUTE(INDIRECT("ALS!"&amp;SUBSTITUTE(ADDRESS(1,$A5+($AN$7-$AN$8),4),"1","")&amp;MATCH(AJ$3,ALS!$A:$A,0)+ROW(ALS!$A:$A)-1),".",",")," ","")),2)="&lt; ",LEFT(LOWER(SUBSTITUTE(SUBSTITUTE(INDIRECT("ALS!"&amp;SUBSTITUTE(ADDRESS(1,$A5+($AN$7-$AN$8),4),"1","")&amp;MATCH(AJ$3,ALS!$A:$A,0)+ROW(ALS!$A:$A)-1),".",",")," ","")),1)="&lt;"),"&lt;"&amp;VALUE(SUBSTITUTE(SUBSTITUTE(SUBSTITUTE(INDIRECT("ALS!"&amp;SUBSTITUTE(ADDRESS(1,$A5+($AN$7-$AN$8),4),"1","")&amp;MATCH(AJ$3,ALS!$A:$A,0)+ROW(ALS!$A:$A)-1),".",",")," ",""),"&lt;",""))*AJ$2,NOT(ISERROR(VALUE(SUBSTITUTE(SUBSTITUTE(INDIRECT("ALS!"&amp;SUBSTITUTE(ADDRESS(1,$A5+($AN$7-$AN$8),4),"1","")&amp;MATCH(AJ$3,ALS!$A:$A,0)+ROW(ALS!$A:$A)-1),".",",")," ","")))),VALUE(SUBSTITUTE(SUBSTITUTE(INDIRECT("ALS!"&amp;SUBSTITUTE(ADDRESS(1,$A5+($AN$7-$AN$8),4),"1","")&amp;MATCH(AJ$3,ALS!$A:$A,0)+ROW(ALS!$A:$A)-1),".",",")," ","")),TRUE,"ERROR")</f>
        <v>#VALUE!</v>
      </c>
      <c r="AL5" s="16" t="s">
        <v>31</v>
      </c>
      <c r="AN5" s="17" t="b">
        <f>IF(ALS!A2="ELEMENT",FALSE,TRUE)</f>
        <v>1</v>
      </c>
    </row>
    <row r="6" spans="1:83" x14ac:dyDescent="0.25">
      <c r="A6" t="e">
        <f t="shared" ca="1" si="4"/>
        <v>#VALUE!</v>
      </c>
      <c r="B6" t="e">
        <f ca="1">IF(
LEN(C6)&gt;0,
SUBSTITUTE(SUBSTITUTE(SUBSTITUTE(INDIRECT("ALS!"&amp;SUBSTITUTE(ADDRESS(1,A6+($AN$7-$AN$8),4),"1","")&amp;MATCH("ELEMENT",ALS!A:A,0)+ROW(ALS!A:A)-1),"Jord",""),"Sediment",""),C6,""),
SUBSTITUTE(SUBSTITUTE(INDIRECT("ALS!"&amp;SUBSTITUTE(ADDRESS(1,A6+($AN$7-$AN$8),4),"1","")&amp;MATCH("ELEMENT",ALS!A:A,0)+ROW(ALS!A:A)-1),"Jord",""),"Sediment","")
)</f>
        <v>#VALUE!</v>
      </c>
      <c r="C6" t="str">
        <f ca="1" xml:space="preserve">
_xlfn.LET(_xlpm.GetName,INDIRECT("ALS!"&amp;SUBSTITUTE(ADDRESS(1,A6+($AN$7-$AN$8),4),"1","")&amp;MATCH("ELEMENT",ALS!$A$1:$A$200,0)+ROW(ALS!$A$1:$A$200)-1),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6" s="22" t="e">
        <f ca="1">IF(ISERROR(INDIRECT("ALS!"&amp;SUBSTITUTE(ADDRESS(1,$A6+($AN$7-$AN$8),4),"1","")&amp;MATCH(D$3,ALS!$A:$A,0)+ROW(ALS!$A:$A)-1)),INDIRECT("ALS!"&amp;SUBSTITUTE(ADDRESS(1,$A6+($AN$7-$AN$8),4),"1","")&amp;MATCH(D$3,ALS!$A:$A,0)+ROW(ALS!$A:$A)-1),IF(INDIRECT("ALS!"&amp;SUBSTITUTE(ADDRESS(1,$A6+($AN$7-$AN$8),4),"1","")&amp;MATCH(D$3,ALS!$A:$A,0)+ROW(ALS!$A:$A)-1)="n.d.","n.d.",IF(VALUE(SUBSTITUTE(SUBSTITUTE(INDIRECT("ALS!"&amp;SUBSTITUTE(ADDRESS(1,$A6+($AN$7-$AN$8),4),"1","")&amp;MATCH(D$3,ALS!$A:$A,0)+ROW(ALS!$A:$A)-1),".",","),"&lt;",""))&lt;=AV$4,"&lt;"&amp;AV$4,VALUE(SUBSTITUTE(SUBSTITUTE(INDIRECT("ALS!"&amp;SUBSTITUTE(ADDRESS(1,$A6+($AN$7-$AN$8),4),"1","")&amp;MATCH(D$3,ALS!$A:$A,0)+ROW(ALS!$A:$A)-1),".",","),"&lt;","")))))</f>
        <v>#VALUE!</v>
      </c>
      <c r="E6" s="22" t="e">
        <f ca="1">IF(ISERROR(INDIRECT("ALS!"&amp;SUBSTITUTE(ADDRESS(1,$A6+($AN$7-$AN$8),4),"1","")&amp;MATCH(E$3,ALS!$A:$A,0)+ROW(ALS!$A:$A)-1)),INDIRECT("ALS!"&amp;SUBSTITUTE(ADDRESS(1,$A6+($AN$7-$AN$8),4),"1","")&amp;MATCH(E$3,ALS!$A:$A,0)+ROW(ALS!$A:$A)-1),IF(INDIRECT("ALS!"&amp;SUBSTITUTE(ADDRESS(1,$A6+($AN$7-$AN$8),4),"1","")&amp;MATCH(E$3,ALS!$A:$A,0)+ROW(ALS!$A:$A)-1)="n.d.","n.d.",IF(VALUE(SUBSTITUTE(SUBSTITUTE(INDIRECT("ALS!"&amp;SUBSTITUTE(ADDRESS(1,$A6+($AN$7-$AN$8),4),"1","")&amp;MATCH(E$3,ALS!$A:$A,0)+ROW(ALS!$A:$A)-1),".",","),"&lt;",""))&lt;=AW$4,"&lt;"&amp;AW$4,VALUE(SUBSTITUTE(SUBSTITUTE(INDIRECT("ALS!"&amp;SUBSTITUTE(ADDRESS(1,$A6+($AN$7-$AN$8),4),"1","")&amp;MATCH(E$3,ALS!$A:$A,0)+ROW(ALS!$A:$A)-1),".",","),"&lt;","")))))</f>
        <v>#VALUE!</v>
      </c>
      <c r="F6" s="22" t="e">
        <f ca="1">IF(ISERROR(INDIRECT("ALS!"&amp;SUBSTITUTE(ADDRESS(1,$A6+($AN$7-$AN$8),4),"1","")&amp;MATCH(F$3,ALS!$A:$A,0)+ROW(ALS!$A:$A)-1)),INDIRECT("ALS!"&amp;SUBSTITUTE(ADDRESS(1,$A6+($AN$7-$AN$8),4),"1","")&amp;MATCH(F$3,ALS!$A:$A,0)+ROW(ALS!$A:$A)-1),IF(INDIRECT("ALS!"&amp;SUBSTITUTE(ADDRESS(1,$A6+($AN$7-$AN$8),4),"1","")&amp;MATCH(F$3,ALS!$A:$A,0)+ROW(ALS!$A:$A)-1)="n.d.","n.d.",IF(VALUE(SUBSTITUTE(SUBSTITUTE(INDIRECT("ALS!"&amp;SUBSTITUTE(ADDRESS(1,$A6+($AN$7-$AN$8),4),"1","")&amp;MATCH(F$3,ALS!$A:$A,0)+ROW(ALS!$A:$A)-1),".",","),"&lt;",""))&lt;=AX$4,"&lt;"&amp;AX$4,VALUE(SUBSTITUTE(SUBSTITUTE(INDIRECT("ALS!"&amp;SUBSTITUTE(ADDRESS(1,$A6+($AN$7-$AN$8),4),"1","")&amp;MATCH(F$3,ALS!$A:$A,0)+ROW(ALS!$A:$A)-1),".",","),"&lt;","")))))</f>
        <v>#VALUE!</v>
      </c>
      <c r="G6" s="26" t="e">
        <f ca="1">_xlfn.LET(_xlpm.GetVal,INDIRECT("ALS!"&amp;SUBSTITUTE(ADDRESS(1,$A6+($AN$7-$AN$8),4),"1","")&amp;MATCH(G$3,ALS!$A:$A,0)+ROW(ALS!$A$1:$A$200)-1),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6" s="26" t="e">
        <f ca="1">_xlfn.LET(_xlpm.GetVal,INDIRECT("ALS!"&amp;SUBSTITUTE(ADDRESS(1,$A6+($AN$7-$AN$8),4),"1","")&amp;MATCH(H$3,ALS!$A:$A,0)+ROW(ALS!$A$1:$A$200)-1),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6" s="26" t="e">
        <f ca="1">_xlfn.LET(_xlpm.GetVal,INDIRECT("ALS!"&amp;SUBSTITUTE(ADDRESS(1,$A6+($AN$7-$AN$8),4),"1","")&amp;MATCH(I$3,ALS!$A:$A,0)+ROW(ALS!$A$1:$A$200)-1),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6" s="26" t="e">
        <f ca="1">_xlfn.LET(_xlpm.GetVal,INDIRECT("ALS!"&amp;SUBSTITUTE(ADDRESS(1,$A6+($AN$7-$AN$8),4),"1","")&amp;MATCH(J$3,ALS!$A:$A,0)+ROW(ALS!$A$1:$A$200)-1),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6" s="26" t="e">
        <f ca="1">_xlfn.LET(_xlpm.GetVal,INDIRECT("ALS!"&amp;SUBSTITUTE(ADDRESS(1,$A6+($AN$7-$AN$8),4),"1","")&amp;MATCH(K$3,ALS!$A:$A,0)+ROW(ALS!$A$1:$A$200)-1),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6" s="26" t="e">
        <f ca="1">_xlfn.LET(_xlpm.GetVal,INDIRECT("ALS!"&amp;SUBSTITUTE(ADDRESS(1,$A6+($AN$7-$AN$8),4),"1","")&amp;MATCH(L$3,ALS!$A:$A,0)+ROW(ALS!$A$1:$A$200)-1),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6" s="26" t="e">
        <f ca="1">_xlfn.LET(_xlpm.GetVal,INDIRECT("ALS!"&amp;SUBSTITUTE(ADDRESS(1,$A6+($AN$7-$AN$8),4),"1","")&amp;MATCH(M$3,ALS!$A:$A,0)+ROW(ALS!$A$1:$A$200)-1),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6" s="26" t="e">
        <f ca="1">_xlfn.LET(_xlpm.GetVal,INDIRECT("ALS!"&amp;SUBSTITUTE(ADDRESS(1,$A6+($AN$7-$AN$8),4),"1","")&amp;MATCH(N$3,ALS!$A:$A,0)+ROW(ALS!$A$1:$A$200)-1),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6" s="26" t="e">
        <f ca="1">_xlfn.LET(_xlpm.GetVal,INDIRECT("ALS!"&amp;SUBSTITUTE(ADDRESS(1,$A6+($AN$7-$AN$8),4),"1","")&amp;MATCH(O$3,ALS!$A:$A,0)+ROW(ALS!$A$1:$A$200)-1),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6" s="26" t="e">
        <f ca="1">_xlfn.LET(_xlpm.GetVal,INDIRECT("ALS!"&amp;SUBSTITUTE(ADDRESS(1,$A6+($AN$7-$AN$8),4),"1","")&amp;MATCH(P$3,ALS!$A:$A,0)+ROW(ALS!$A$1:$A$200)-1),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6" s="26" t="e">
        <f ca="1">_xlfn.LET(_xlpm.GetVal,INDIRECT("ALS!"&amp;SUBSTITUTE(ADDRESS(1,$A6+($AN$7-$AN$8),4),"1","")&amp;MATCH(Q$3,ALS!$A:$A,0)+ROW(ALS!$A$1:$A$200)-1),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6" s="26" t="e">
        <f ca="1">_xlfn.LET(_xlpm.GetVal,INDIRECT("ALS!"&amp;SUBSTITUTE(ADDRESS(1,$A6+($AN$7-$AN$8),4),"1","")&amp;MATCH(R$3,ALS!$A:$A,0)+ROW(ALS!$A$1:$A$200)-1),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6" s="26" t="e">
        <f ca="1">_xlfn.LET(_xlpm.GetVal,INDIRECT("ALS!"&amp;SUBSTITUTE(ADDRESS(1,$A6+($AN$7-$AN$8),4),"1","")&amp;MATCH(S$3,ALS!$A:$A,0)+ROW(ALS!$A$1:$A$200)-1),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6" s="26" t="e">
        <f ca="1">_xlfn.LET(_xlpm.GetVal,INDIRECT("ALS!"&amp;SUBSTITUTE(ADDRESS(1,$A6+($AN$7-$AN$8),4),"1","")&amp;MATCH(T$3,ALS!$A:$A,0)+ROW(ALS!$A$1:$A$200)-1),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6" s="26" t="e">
        <f ca="1">_xlfn.LET(_xlpm.GetVal,INDIRECT("ALS!"&amp;SUBSTITUTE(ADDRESS(1,$A6+($AN$7-$AN$8),4),"1","")&amp;MATCH(U$3,ALS!$A:$A,0)+ROW(ALS!$A$1:$A$200)-1),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6" s="26" t="e">
        <f ca="1">_xlfn.LET(_xlpm.GetVal,INDIRECT("ALS!"&amp;SUBSTITUTE(ADDRESS(1,$A6+($AN$7-$AN$8),4),"1","")&amp;MATCH(V$3,ALS!$A:$A,0)+ROW(ALS!$A$1:$A$200)-1),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6" s="26" t="e">
        <f ca="1">_xlfn.LET(_xlpm.GetVal,INDIRECT("ALS!"&amp;SUBSTITUTE(ADDRESS(1,$A6+($AN$7-$AN$8),4),"1","")&amp;MATCH(W$3,ALS!$A:$A,0)+ROW(ALS!$A$1:$A$200)-1),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6" s="26" t="e">
        <f ca="1">_xlfn.LET(_xlpm.GetVal,INDIRECT("ALS!"&amp;SUBSTITUTE(ADDRESS(1,$A6+($AN$7-$AN$8),4),"1","")&amp;MATCH(X$3,ALS!$A:$A,0)+ROW(ALS!$A$1:$A$200)-1),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6" s="26" t="e">
        <f ca="1">_xlfn.LET(_xlpm.GetVal,INDIRECT("ALS!"&amp;SUBSTITUTE(ADDRESS(1,$A6+($AN$7-$AN$8),4),"1","")&amp;MATCH(Y$3,ALS!$A:$A,0)+ROW(ALS!$A$1:$A$200)-1),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6" s="26" t="e">
        <f ca="1">_xlfn.LET(_xlpm.GetVal,INDIRECT("ALS!"&amp;SUBSTITUTE(ADDRESS(1,$A6+($AN$7-$AN$8),4),"1","")&amp;MATCH(Z$3,ALS!$A:$A,0)+ROW(ALS!$A$1:$A$200)-1),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6" s="26" t="e">
        <f ca="1">_xlfn.LET(_xlpm.GetVal,INDIRECT("ALS!"&amp;SUBSTITUTE(ADDRESS(1,$A6+($AN$7-$AN$8),4),"1","")&amp;MATCH(AA$3,ALS!$A:$A,0)+ROW(ALS!$A$1:$A$200)-1),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6" s="26" t="e">
        <f ca="1">_xlfn.LET(_xlpm.GetVal,INDIRECT("ALS!"&amp;SUBSTITUTE(ADDRESS(1,$A6+($AN$7-$AN$8),4),"1","")&amp;MATCH(AB$3,ALS!$A:$A,0)+ROW(ALS!$A$1:$A$200)-1),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6" s="26" t="e">
        <f ca="1">_xlfn.LET(_xlpm.GetVal,INDIRECT("ALS!"&amp;SUBSTITUTE(ADDRESS(1,$A6+($AN$7-$AN$8),4),"1","")&amp;MATCH(AC$3,ALS!$A:$A,0)+ROW(ALS!$A$1:$A$200)-1),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6" s="26" t="e">
        <f ca="1">_xlfn.LET(_xlpm.GetVal,INDIRECT("ALS!"&amp;SUBSTITUTE(ADDRESS(1,$A6+($AN$7-$AN$8),4),"1","")&amp;MATCH(AD$3,ALS!$A:$A,0)+ROW(ALS!$A$1:$A$200)-1),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6" s="26" t="e">
        <f ca="1">_xlfn.LET(_xlpm.GetVal,INDIRECT("ALS!"&amp;SUBSTITUTE(ADDRESS(1,$A6+($AN$7-$AN$8),4),"1","")&amp;MATCH(AE$3,ALS!$A:$A,0)+ROW(ALS!$A$1:$A$200)-1),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6" s="26" t="e">
        <f ca="1">_xlfn.LET(_xlpm.GetVal,INDIRECT("ALS!"&amp;SUBSTITUTE(ADDRESS(1,$A6+($AN$7-$AN$8),4),"1","")&amp;MATCH(AF$3,ALS!$A:$A,0)+ROW(ALS!$A$1:$A$200)-1),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6" s="26" t="e">
        <f ca="1">_xlfn.LET(_xlpm.GetVal,INDIRECT("ALS!"&amp;SUBSTITUTE(ADDRESS(1,$A6+($AN$7-$AN$8),4),"1","")&amp;MATCH(AG$3,ALS!$A:$A,0)+ROW(ALS!$A$1:$A$200)-1),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6" s="25" t="str">
        <f t="shared" ca="1" si="3"/>
        <v/>
      </c>
      <c r="AI6" s="26" t="e">
        <f ca="1">_xlfn.IFS(SUBSTITUTE(INDIRECT("ALS!"&amp;SUBSTITUTE(ADDRESS(1,$A6+($AN$7-$AN$8),4),"1","")&amp;MATCH(AI$3,ALS!$A:$A,0)+ROW(ALS!$A:$A)-1)," ","")="","",ISERROR(INDIRECT("ALS!"&amp;SUBSTITUTE(ADDRESS(1,$A6+($AN$7-$AN$8),4),"1","")&amp;MATCH(AI$3,ALS!$A:$A,0)+ROW(ALS!$A:$A)-1)),INDIRECT("ALS!"&amp;SUBSTITUTE(ADDRESS(1,$A6+($AN$7-$AN$8),4),"1","")&amp;MATCH(AI$3,ALS!$A:$A,0)+ROW(ALS!$A:$A)-1),OR(LOWER(SUBSTITUTE(SUBSTITUTE(INDIRECT("ALS!"&amp;SUBSTITUTE(ADDRESS(1,$A6+($AN$7-$AN$8),4),"1","")&amp;MATCH(AI$3,ALS!$A:$A,0)+ROW(ALS!$A:$A)-1),".","")," ",""))="nd",LOWER(SUBSTITUTE(SUBSTITUTE(INDIRECT("ALS!"&amp;SUBSTITUTE(ADDRESS(1,$A6+($AN$7-$AN$8),4),"1","")&amp;MATCH(AI$3,ALS!$A:$A,0)+ROW(ALS!$A:$A)-1),".","")," ",""))="ikkepåvist"),"n.d.",OR(LEFT(LOWER(SUBSTITUTE(SUBSTITUTE(INDIRECT("ALS!"&amp;SUBSTITUTE(ADDRESS(1,$A6+($AN$7-$AN$8),4),"1","")&amp;MATCH(AI$3,ALS!$A:$A,0)+ROW(ALS!$A:$A)-1),".",",")," ","")),2)="&lt; ",LEFT(LOWER(SUBSTITUTE(SUBSTITUTE(INDIRECT("ALS!"&amp;SUBSTITUTE(ADDRESS(1,$A6+($AN$7-$AN$8),4),"1","")&amp;MATCH(AI$3,ALS!$A:$A,0)+ROW(ALS!$A:$A)-1),".",",")," ","")),1)="&lt;"),"&lt;"&amp;VALUE(SUBSTITUTE(SUBSTITUTE(SUBSTITUTE(INDIRECT("ALS!"&amp;SUBSTITUTE(ADDRESS(1,$A6+($AN$7-$AN$8),4),"1","")&amp;MATCH(AI$3,ALS!$A:$A,0)+ROW(ALS!$A:$A)-1),".",",")," ",""),"&lt;",""))*AI$2,NOT(ISERROR(VALUE(SUBSTITUTE(SUBSTITUTE(INDIRECT("ALS!"&amp;SUBSTITUTE(ADDRESS(1,$A6+($AN$7-$AN$8),4),"1","")&amp;MATCH(AI$3,ALS!$A:$A,0)+ROW(ALS!$A:$A)-1),".",",")," ","")))),VALUE(SUBSTITUTE(SUBSTITUTE(INDIRECT("ALS!"&amp;SUBSTITUTE(ADDRESS(1,$A6+($AN$7-$AN$8),4),"1","")&amp;MATCH(AI$3,ALS!$A:$A,0)+ROW(ALS!$A:$A)-1),".",",")," ","")),TRUE,"ERROR")</f>
        <v>#VALUE!</v>
      </c>
      <c r="AJ6" s="26" t="e">
        <f ca="1">_xlfn.IFS(SUBSTITUTE(INDIRECT("ALS!"&amp;SUBSTITUTE(ADDRESS(1,$A6+($AN$7-$AN$8),4),"1","")&amp;MATCH(AJ$3,ALS!$A:$A,0)+ROW(ALS!$A:$A)-1)," ","")="","",ISERROR(INDIRECT("ALS!"&amp;SUBSTITUTE(ADDRESS(1,$A6+($AN$7-$AN$8),4),"1","")&amp;MATCH(AJ$3,ALS!$A:$A,0)+ROW(ALS!$A:$A)-1)),INDIRECT("ALS!"&amp;SUBSTITUTE(ADDRESS(1,$A6+($AN$7-$AN$8),4),"1","")&amp;MATCH(AJ$3,ALS!$A:$A,0)+ROW(ALS!$A:$A)-1),OR(LOWER(SUBSTITUTE(SUBSTITUTE(INDIRECT("ALS!"&amp;SUBSTITUTE(ADDRESS(1,$A6+($AN$7-$AN$8),4),"1","")&amp;MATCH(AJ$3,ALS!$A:$A,0)+ROW(ALS!$A:$A)-1),".","")," ",""))="nd",LOWER(SUBSTITUTE(SUBSTITUTE(INDIRECT("ALS!"&amp;SUBSTITUTE(ADDRESS(1,$A6+($AN$7-$AN$8),4),"1","")&amp;MATCH(AJ$3,ALS!$A:$A,0)+ROW(ALS!$A:$A)-1),".","")," ",""))="ikkepåvist"),"n.d.",OR(LEFT(LOWER(SUBSTITUTE(SUBSTITUTE(INDIRECT("ALS!"&amp;SUBSTITUTE(ADDRESS(1,$A6+($AN$7-$AN$8),4),"1","")&amp;MATCH(AJ$3,ALS!$A:$A,0)+ROW(ALS!$A:$A)-1),".",",")," ","")),2)="&lt; ",LEFT(LOWER(SUBSTITUTE(SUBSTITUTE(INDIRECT("ALS!"&amp;SUBSTITUTE(ADDRESS(1,$A6+($AN$7-$AN$8),4),"1","")&amp;MATCH(AJ$3,ALS!$A:$A,0)+ROW(ALS!$A:$A)-1),".",",")," ","")),1)="&lt;"),"&lt;"&amp;VALUE(SUBSTITUTE(SUBSTITUTE(SUBSTITUTE(INDIRECT("ALS!"&amp;SUBSTITUTE(ADDRESS(1,$A6+($AN$7-$AN$8),4),"1","")&amp;MATCH(AJ$3,ALS!$A:$A,0)+ROW(ALS!$A:$A)-1),".",",")," ",""),"&lt;",""))*AJ$2,NOT(ISERROR(VALUE(SUBSTITUTE(SUBSTITUTE(INDIRECT("ALS!"&amp;SUBSTITUTE(ADDRESS(1,$A6+($AN$7-$AN$8),4),"1","")&amp;MATCH(AJ$3,ALS!$A:$A,0)+ROW(ALS!$A:$A)-1),".",",")," ","")))),VALUE(SUBSTITUTE(SUBSTITUTE(INDIRECT("ALS!"&amp;SUBSTITUTE(ADDRESS(1,$A6+($AN$7-$AN$8),4),"1","")&amp;MATCH(AJ$3,ALS!$A:$A,0)+ROW(ALS!$A:$A)-1),".",",")," ","")),TRUE,"ERROR")</f>
        <v>#VALUE!</v>
      </c>
      <c r="AL6" s="16" t="s">
        <v>30</v>
      </c>
      <c r="AN6" s="17" t="b">
        <f ca="1">IF(ISBLANK(INDIRECT("ALS!A"&amp;AN3)),TRUE,FALSE)</f>
        <v>0</v>
      </c>
      <c r="AP6" s="8" t="s">
        <v>56</v>
      </c>
      <c r="AQ6" s="9"/>
      <c r="AR6" s="15" t="b">
        <f>IF(COUNTIF(ALS!A:A,$T$3)=1,TRUE,FALSE)</f>
        <v>0</v>
      </c>
      <c r="AU6" s="5" t="s">
        <v>324</v>
      </c>
    </row>
    <row r="7" spans="1:83" x14ac:dyDescent="0.25">
      <c r="A7" t="e">
        <f t="shared" ca="1" si="4"/>
        <v>#VALUE!</v>
      </c>
      <c r="B7" t="e">
        <f ca="1">IF(
LEN(C7)&gt;0,
SUBSTITUTE(SUBSTITUTE(SUBSTITUTE(INDIRECT("ALS!"&amp;SUBSTITUTE(ADDRESS(1,A7+($AN$7-$AN$8),4),"1","")&amp;MATCH("ELEMENT",ALS!A:A,0)+ROW(ALS!A:A)-1),"Jord",""),"Sediment",""),C7,""),
SUBSTITUTE(SUBSTITUTE(INDIRECT("ALS!"&amp;SUBSTITUTE(ADDRESS(1,A7+($AN$7-$AN$8),4),"1","")&amp;MATCH("ELEMENT",ALS!A:A,0)+ROW(ALS!A:A)-1),"Jord",""),"Sediment","")
)</f>
        <v>#VALUE!</v>
      </c>
      <c r="C7" t="str">
        <f ca="1" xml:space="preserve">
_xlfn.LET(_xlpm.GetName,INDIRECT("ALS!"&amp;SUBSTITUTE(ADDRESS(1,A7+($AN$7-$AN$8),4),"1","")&amp;MATCH("ELEMENT",ALS!$A$1:$A$200,0)+ROW(ALS!$A$1:$A$200)-1),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7" s="22" t="e">
        <f ca="1">IF(ISERROR(INDIRECT("ALS!"&amp;SUBSTITUTE(ADDRESS(1,$A7+($AN$7-$AN$8),4),"1","")&amp;MATCH(D$3,ALS!$A:$A,0)+ROW(ALS!$A:$A)-1)),INDIRECT("ALS!"&amp;SUBSTITUTE(ADDRESS(1,$A7+($AN$7-$AN$8),4),"1","")&amp;MATCH(D$3,ALS!$A:$A,0)+ROW(ALS!$A:$A)-1),IF(INDIRECT("ALS!"&amp;SUBSTITUTE(ADDRESS(1,$A7+($AN$7-$AN$8),4),"1","")&amp;MATCH(D$3,ALS!$A:$A,0)+ROW(ALS!$A:$A)-1)="n.d.","n.d.",IF(VALUE(SUBSTITUTE(SUBSTITUTE(INDIRECT("ALS!"&amp;SUBSTITUTE(ADDRESS(1,$A7+($AN$7-$AN$8),4),"1","")&amp;MATCH(D$3,ALS!$A:$A,0)+ROW(ALS!$A:$A)-1),".",","),"&lt;",""))&lt;=AV$4,"&lt;"&amp;AV$4,VALUE(SUBSTITUTE(SUBSTITUTE(INDIRECT("ALS!"&amp;SUBSTITUTE(ADDRESS(1,$A7+($AN$7-$AN$8),4),"1","")&amp;MATCH(D$3,ALS!$A:$A,0)+ROW(ALS!$A:$A)-1),".",","),"&lt;","")))))</f>
        <v>#VALUE!</v>
      </c>
      <c r="E7" s="22" t="e">
        <f ca="1">IF(ISERROR(INDIRECT("ALS!"&amp;SUBSTITUTE(ADDRESS(1,$A7+($AN$7-$AN$8),4),"1","")&amp;MATCH(E$3,ALS!$A:$A,0)+ROW(ALS!$A:$A)-1)),INDIRECT("ALS!"&amp;SUBSTITUTE(ADDRESS(1,$A7+($AN$7-$AN$8),4),"1","")&amp;MATCH(E$3,ALS!$A:$A,0)+ROW(ALS!$A:$A)-1),IF(INDIRECT("ALS!"&amp;SUBSTITUTE(ADDRESS(1,$A7+($AN$7-$AN$8),4),"1","")&amp;MATCH(E$3,ALS!$A:$A,0)+ROW(ALS!$A:$A)-1)="n.d.","n.d.",IF(VALUE(SUBSTITUTE(SUBSTITUTE(INDIRECT("ALS!"&amp;SUBSTITUTE(ADDRESS(1,$A7+($AN$7-$AN$8),4),"1","")&amp;MATCH(E$3,ALS!$A:$A,0)+ROW(ALS!$A:$A)-1),".",","),"&lt;",""))&lt;=AW$4,"&lt;"&amp;AW$4,VALUE(SUBSTITUTE(SUBSTITUTE(INDIRECT("ALS!"&amp;SUBSTITUTE(ADDRESS(1,$A7+($AN$7-$AN$8),4),"1","")&amp;MATCH(E$3,ALS!$A:$A,0)+ROW(ALS!$A:$A)-1),".",","),"&lt;","")))))</f>
        <v>#VALUE!</v>
      </c>
      <c r="F7" s="22" t="e">
        <f ca="1">IF(ISERROR(INDIRECT("ALS!"&amp;SUBSTITUTE(ADDRESS(1,$A7+($AN$7-$AN$8),4),"1","")&amp;MATCH(F$3,ALS!$A:$A,0)+ROW(ALS!$A:$A)-1)),INDIRECT("ALS!"&amp;SUBSTITUTE(ADDRESS(1,$A7+($AN$7-$AN$8),4),"1","")&amp;MATCH(F$3,ALS!$A:$A,0)+ROW(ALS!$A:$A)-1),IF(INDIRECT("ALS!"&amp;SUBSTITUTE(ADDRESS(1,$A7+($AN$7-$AN$8),4),"1","")&amp;MATCH(F$3,ALS!$A:$A,0)+ROW(ALS!$A:$A)-1)="n.d.","n.d.",IF(VALUE(SUBSTITUTE(SUBSTITUTE(INDIRECT("ALS!"&amp;SUBSTITUTE(ADDRESS(1,$A7+($AN$7-$AN$8),4),"1","")&amp;MATCH(F$3,ALS!$A:$A,0)+ROW(ALS!$A:$A)-1),".",","),"&lt;",""))&lt;=AX$4,"&lt;"&amp;AX$4,VALUE(SUBSTITUTE(SUBSTITUTE(INDIRECT("ALS!"&amp;SUBSTITUTE(ADDRESS(1,$A7+($AN$7-$AN$8),4),"1","")&amp;MATCH(F$3,ALS!$A:$A,0)+ROW(ALS!$A:$A)-1),".",","),"&lt;","")))))</f>
        <v>#VALUE!</v>
      </c>
      <c r="G7" s="26" t="e">
        <f ca="1">_xlfn.LET(_xlpm.GetVal,INDIRECT("ALS!"&amp;SUBSTITUTE(ADDRESS(1,$A7+($AN$7-$AN$8),4),"1","")&amp;MATCH(G$3,ALS!$A:$A,0)+ROW(ALS!$A$1:$A$200)-1),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7" s="26" t="e">
        <f ca="1">_xlfn.LET(_xlpm.GetVal,INDIRECT("ALS!"&amp;SUBSTITUTE(ADDRESS(1,$A7+($AN$7-$AN$8),4),"1","")&amp;MATCH(H$3,ALS!$A:$A,0)+ROW(ALS!$A$1:$A$200)-1),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7" s="26" t="e">
        <f ca="1">_xlfn.LET(_xlpm.GetVal,INDIRECT("ALS!"&amp;SUBSTITUTE(ADDRESS(1,$A7+($AN$7-$AN$8),4),"1","")&amp;MATCH(I$3,ALS!$A:$A,0)+ROW(ALS!$A$1:$A$200)-1),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7" s="26" t="e">
        <f ca="1">_xlfn.LET(_xlpm.GetVal,INDIRECT("ALS!"&amp;SUBSTITUTE(ADDRESS(1,$A7+($AN$7-$AN$8),4),"1","")&amp;MATCH(J$3,ALS!$A:$A,0)+ROW(ALS!$A$1:$A$200)-1),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7" s="26" t="e">
        <f ca="1">_xlfn.LET(_xlpm.GetVal,INDIRECT("ALS!"&amp;SUBSTITUTE(ADDRESS(1,$A7+($AN$7-$AN$8),4),"1","")&amp;MATCH(K$3,ALS!$A:$A,0)+ROW(ALS!$A$1:$A$200)-1),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7" s="26" t="e">
        <f ca="1">_xlfn.LET(_xlpm.GetVal,INDIRECT("ALS!"&amp;SUBSTITUTE(ADDRESS(1,$A7+($AN$7-$AN$8),4),"1","")&amp;MATCH(L$3,ALS!$A:$A,0)+ROW(ALS!$A$1:$A$200)-1),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7" s="26" t="e">
        <f ca="1">_xlfn.LET(_xlpm.GetVal,INDIRECT("ALS!"&amp;SUBSTITUTE(ADDRESS(1,$A7+($AN$7-$AN$8),4),"1","")&amp;MATCH(M$3,ALS!$A:$A,0)+ROW(ALS!$A$1:$A$200)-1),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7" s="26" t="e">
        <f ca="1">_xlfn.LET(_xlpm.GetVal,INDIRECT("ALS!"&amp;SUBSTITUTE(ADDRESS(1,$A7+($AN$7-$AN$8),4),"1","")&amp;MATCH(N$3,ALS!$A:$A,0)+ROW(ALS!$A$1:$A$200)-1),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7" s="26" t="e">
        <f ca="1">_xlfn.LET(_xlpm.GetVal,INDIRECT("ALS!"&amp;SUBSTITUTE(ADDRESS(1,$A7+($AN$7-$AN$8),4),"1","")&amp;MATCH(O$3,ALS!$A:$A,0)+ROW(ALS!$A$1:$A$200)-1),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7" s="26" t="e">
        <f ca="1">_xlfn.LET(_xlpm.GetVal,INDIRECT("ALS!"&amp;SUBSTITUTE(ADDRESS(1,$A7+($AN$7-$AN$8),4),"1","")&amp;MATCH(P$3,ALS!$A:$A,0)+ROW(ALS!$A$1:$A$200)-1),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7" s="26" t="e">
        <f ca="1">_xlfn.LET(_xlpm.GetVal,INDIRECT("ALS!"&amp;SUBSTITUTE(ADDRESS(1,$A7+($AN$7-$AN$8),4),"1","")&amp;MATCH(Q$3,ALS!$A:$A,0)+ROW(ALS!$A$1:$A$200)-1),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7" s="26" t="e">
        <f ca="1">_xlfn.LET(_xlpm.GetVal,INDIRECT("ALS!"&amp;SUBSTITUTE(ADDRESS(1,$A7+($AN$7-$AN$8),4),"1","")&amp;MATCH(R$3,ALS!$A:$A,0)+ROW(ALS!$A$1:$A$200)-1),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7" s="26" t="e">
        <f ca="1">_xlfn.LET(_xlpm.GetVal,INDIRECT("ALS!"&amp;SUBSTITUTE(ADDRESS(1,$A7+($AN$7-$AN$8),4),"1","")&amp;MATCH(S$3,ALS!$A:$A,0)+ROW(ALS!$A$1:$A$200)-1),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7" s="26" t="e">
        <f ca="1">_xlfn.LET(_xlpm.GetVal,INDIRECT("ALS!"&amp;SUBSTITUTE(ADDRESS(1,$A7+($AN$7-$AN$8),4),"1","")&amp;MATCH(T$3,ALS!$A:$A,0)+ROW(ALS!$A$1:$A$200)-1),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7" s="26" t="e">
        <f ca="1">_xlfn.LET(_xlpm.GetVal,INDIRECT("ALS!"&amp;SUBSTITUTE(ADDRESS(1,$A7+($AN$7-$AN$8),4),"1","")&amp;MATCH(U$3,ALS!$A:$A,0)+ROW(ALS!$A$1:$A$200)-1),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7" s="26" t="e">
        <f ca="1">_xlfn.LET(_xlpm.GetVal,INDIRECT("ALS!"&amp;SUBSTITUTE(ADDRESS(1,$A7+($AN$7-$AN$8),4),"1","")&amp;MATCH(V$3,ALS!$A:$A,0)+ROW(ALS!$A$1:$A$200)-1),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7" s="26" t="e">
        <f ca="1">_xlfn.LET(_xlpm.GetVal,INDIRECT("ALS!"&amp;SUBSTITUTE(ADDRESS(1,$A7+($AN$7-$AN$8),4),"1","")&amp;MATCH(W$3,ALS!$A:$A,0)+ROW(ALS!$A$1:$A$200)-1),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7" s="26" t="e">
        <f ca="1">_xlfn.LET(_xlpm.GetVal,INDIRECT("ALS!"&amp;SUBSTITUTE(ADDRESS(1,$A7+($AN$7-$AN$8),4),"1","")&amp;MATCH(X$3,ALS!$A:$A,0)+ROW(ALS!$A$1:$A$200)-1),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7" s="26" t="e">
        <f ca="1">_xlfn.LET(_xlpm.GetVal,INDIRECT("ALS!"&amp;SUBSTITUTE(ADDRESS(1,$A7+($AN$7-$AN$8),4),"1","")&amp;MATCH(Y$3,ALS!$A:$A,0)+ROW(ALS!$A$1:$A$200)-1),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7" s="26" t="e">
        <f ca="1">_xlfn.LET(_xlpm.GetVal,INDIRECT("ALS!"&amp;SUBSTITUTE(ADDRESS(1,$A7+($AN$7-$AN$8),4),"1","")&amp;MATCH(Z$3,ALS!$A:$A,0)+ROW(ALS!$A$1:$A$200)-1),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7" s="26" t="e">
        <f ca="1">_xlfn.LET(_xlpm.GetVal,INDIRECT("ALS!"&amp;SUBSTITUTE(ADDRESS(1,$A7+($AN$7-$AN$8),4),"1","")&amp;MATCH(AA$3,ALS!$A:$A,0)+ROW(ALS!$A$1:$A$200)-1),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7" s="26" t="e">
        <f ca="1">_xlfn.LET(_xlpm.GetVal,INDIRECT("ALS!"&amp;SUBSTITUTE(ADDRESS(1,$A7+($AN$7-$AN$8),4),"1","")&amp;MATCH(AB$3,ALS!$A:$A,0)+ROW(ALS!$A$1:$A$200)-1),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7" s="26" t="e">
        <f ca="1">_xlfn.LET(_xlpm.GetVal,INDIRECT("ALS!"&amp;SUBSTITUTE(ADDRESS(1,$A7+($AN$7-$AN$8),4),"1","")&amp;MATCH(AC$3,ALS!$A:$A,0)+ROW(ALS!$A$1:$A$200)-1),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7" s="26" t="e">
        <f ca="1">_xlfn.LET(_xlpm.GetVal,INDIRECT("ALS!"&amp;SUBSTITUTE(ADDRESS(1,$A7+($AN$7-$AN$8),4),"1","")&amp;MATCH(AD$3,ALS!$A:$A,0)+ROW(ALS!$A$1:$A$200)-1),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7" s="26" t="e">
        <f ca="1">_xlfn.LET(_xlpm.GetVal,INDIRECT("ALS!"&amp;SUBSTITUTE(ADDRESS(1,$A7+($AN$7-$AN$8),4),"1","")&amp;MATCH(AE$3,ALS!$A:$A,0)+ROW(ALS!$A$1:$A$200)-1),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7" s="26" t="e">
        <f ca="1">_xlfn.LET(_xlpm.GetVal,INDIRECT("ALS!"&amp;SUBSTITUTE(ADDRESS(1,$A7+($AN$7-$AN$8),4),"1","")&amp;MATCH(AF$3,ALS!$A:$A,0)+ROW(ALS!$A$1:$A$200)-1),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7" s="26" t="e">
        <f ca="1">_xlfn.LET(_xlpm.GetVal,INDIRECT("ALS!"&amp;SUBSTITUTE(ADDRESS(1,$A7+($AN$7-$AN$8),4),"1","")&amp;MATCH(AG$3,ALS!$A:$A,0)+ROW(ALS!$A$1:$A$200)-1),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7" s="25" t="str">
        <f t="shared" ca="1" si="3"/>
        <v/>
      </c>
      <c r="AI7" s="26" t="e">
        <f ca="1">_xlfn.IFS(SUBSTITUTE(INDIRECT("ALS!"&amp;SUBSTITUTE(ADDRESS(1,$A7+($AN$7-$AN$8),4),"1","")&amp;MATCH(AI$3,ALS!$A:$A,0)+ROW(ALS!$A:$A)-1)," ","")="","",ISERROR(INDIRECT("ALS!"&amp;SUBSTITUTE(ADDRESS(1,$A7+($AN$7-$AN$8),4),"1","")&amp;MATCH(AI$3,ALS!$A:$A,0)+ROW(ALS!$A:$A)-1)),INDIRECT("ALS!"&amp;SUBSTITUTE(ADDRESS(1,$A7+($AN$7-$AN$8),4),"1","")&amp;MATCH(AI$3,ALS!$A:$A,0)+ROW(ALS!$A:$A)-1),OR(LOWER(SUBSTITUTE(SUBSTITUTE(INDIRECT("ALS!"&amp;SUBSTITUTE(ADDRESS(1,$A7+($AN$7-$AN$8),4),"1","")&amp;MATCH(AI$3,ALS!$A:$A,0)+ROW(ALS!$A:$A)-1),".","")," ",""))="nd",LOWER(SUBSTITUTE(SUBSTITUTE(INDIRECT("ALS!"&amp;SUBSTITUTE(ADDRESS(1,$A7+($AN$7-$AN$8),4),"1","")&amp;MATCH(AI$3,ALS!$A:$A,0)+ROW(ALS!$A:$A)-1),".","")," ",""))="ikkepåvist"),"n.d.",OR(LEFT(LOWER(SUBSTITUTE(SUBSTITUTE(INDIRECT("ALS!"&amp;SUBSTITUTE(ADDRESS(1,$A7+($AN$7-$AN$8),4),"1","")&amp;MATCH(AI$3,ALS!$A:$A,0)+ROW(ALS!$A:$A)-1),".",",")," ","")),2)="&lt; ",LEFT(LOWER(SUBSTITUTE(SUBSTITUTE(INDIRECT("ALS!"&amp;SUBSTITUTE(ADDRESS(1,$A7+($AN$7-$AN$8),4),"1","")&amp;MATCH(AI$3,ALS!$A:$A,0)+ROW(ALS!$A:$A)-1),".",",")," ","")),1)="&lt;"),"&lt;"&amp;VALUE(SUBSTITUTE(SUBSTITUTE(SUBSTITUTE(INDIRECT("ALS!"&amp;SUBSTITUTE(ADDRESS(1,$A7+($AN$7-$AN$8),4),"1","")&amp;MATCH(AI$3,ALS!$A:$A,0)+ROW(ALS!$A:$A)-1),".",",")," ",""),"&lt;",""))*AI$2,NOT(ISERROR(VALUE(SUBSTITUTE(SUBSTITUTE(INDIRECT("ALS!"&amp;SUBSTITUTE(ADDRESS(1,$A7+($AN$7-$AN$8),4),"1","")&amp;MATCH(AI$3,ALS!$A:$A,0)+ROW(ALS!$A:$A)-1),".",",")," ","")))),VALUE(SUBSTITUTE(SUBSTITUTE(INDIRECT("ALS!"&amp;SUBSTITUTE(ADDRESS(1,$A7+($AN$7-$AN$8),4),"1","")&amp;MATCH(AI$3,ALS!$A:$A,0)+ROW(ALS!$A:$A)-1),".",",")," ","")),TRUE,"ERROR")</f>
        <v>#VALUE!</v>
      </c>
      <c r="AJ7" s="26" t="e">
        <f ca="1">_xlfn.IFS(SUBSTITUTE(INDIRECT("ALS!"&amp;SUBSTITUTE(ADDRESS(1,$A7+($AN$7-$AN$8),4),"1","")&amp;MATCH(AJ$3,ALS!$A:$A,0)+ROW(ALS!$A:$A)-1)," ","")="","",ISERROR(INDIRECT("ALS!"&amp;SUBSTITUTE(ADDRESS(1,$A7+($AN$7-$AN$8),4),"1","")&amp;MATCH(AJ$3,ALS!$A:$A,0)+ROW(ALS!$A:$A)-1)),INDIRECT("ALS!"&amp;SUBSTITUTE(ADDRESS(1,$A7+($AN$7-$AN$8),4),"1","")&amp;MATCH(AJ$3,ALS!$A:$A,0)+ROW(ALS!$A:$A)-1),OR(LOWER(SUBSTITUTE(SUBSTITUTE(INDIRECT("ALS!"&amp;SUBSTITUTE(ADDRESS(1,$A7+($AN$7-$AN$8),4),"1","")&amp;MATCH(AJ$3,ALS!$A:$A,0)+ROW(ALS!$A:$A)-1),".","")," ",""))="nd",LOWER(SUBSTITUTE(SUBSTITUTE(INDIRECT("ALS!"&amp;SUBSTITUTE(ADDRESS(1,$A7+($AN$7-$AN$8),4),"1","")&amp;MATCH(AJ$3,ALS!$A:$A,0)+ROW(ALS!$A:$A)-1),".","")," ",""))="ikkepåvist"),"n.d.",OR(LEFT(LOWER(SUBSTITUTE(SUBSTITUTE(INDIRECT("ALS!"&amp;SUBSTITUTE(ADDRESS(1,$A7+($AN$7-$AN$8),4),"1","")&amp;MATCH(AJ$3,ALS!$A:$A,0)+ROW(ALS!$A:$A)-1),".",",")," ","")),2)="&lt; ",LEFT(LOWER(SUBSTITUTE(SUBSTITUTE(INDIRECT("ALS!"&amp;SUBSTITUTE(ADDRESS(1,$A7+($AN$7-$AN$8),4),"1","")&amp;MATCH(AJ$3,ALS!$A:$A,0)+ROW(ALS!$A:$A)-1),".",",")," ","")),1)="&lt;"),"&lt;"&amp;VALUE(SUBSTITUTE(SUBSTITUTE(SUBSTITUTE(INDIRECT("ALS!"&amp;SUBSTITUTE(ADDRESS(1,$A7+($AN$7-$AN$8),4),"1","")&amp;MATCH(AJ$3,ALS!$A:$A,0)+ROW(ALS!$A:$A)-1),".",",")," ",""),"&lt;",""))*AJ$2,NOT(ISERROR(VALUE(SUBSTITUTE(SUBSTITUTE(INDIRECT("ALS!"&amp;SUBSTITUTE(ADDRESS(1,$A7+($AN$7-$AN$8),4),"1","")&amp;MATCH(AJ$3,ALS!$A:$A,0)+ROW(ALS!$A:$A)-1),".",",")," ","")))),VALUE(SUBSTITUTE(SUBSTITUTE(INDIRECT("ALS!"&amp;SUBSTITUTE(ADDRESS(1,$A7+($AN$7-$AN$8),4),"1","")&amp;MATCH(AJ$3,ALS!$A:$A,0)+ROW(ALS!$A:$A)-1),".",",")," ","")),TRUE,"ERROR")</f>
        <v>#VALUE!</v>
      </c>
      <c r="AL7" s="16" t="s">
        <v>36</v>
      </c>
      <c r="AN7" s="17">
        <f ca="1">COUNTA(INDIRECT("ALS!"&amp;MATCH("ELEMENT",ALS!A:A,0)+ROW(ALS!A:A)-1&amp;":"&amp;MATCH("ELEMENT",ALS!A:A,0)+ROW(ALS!A:A)-1))</f>
        <v>1</v>
      </c>
      <c r="AP7" s="16" t="s">
        <v>57</v>
      </c>
      <c r="AQ7" s="7"/>
      <c r="AR7" s="17" t="b">
        <f>IF(COUNTIF(ALS!A:A,$BR$3)=1,TRUE,FALSE)</f>
        <v>0</v>
      </c>
      <c r="AV7" t="e" cm="1">
        <f t="array" ref="AV7">INDEX(
    INDEX(ALS!$A1:$A200,MATCH(ALS_Jord_Kalk!AV$9:AV$23,ALS!$A1:$A200,0)),
    MATCH(FALSE,ISERROR(INDEX(ALS!$A1:$A200,MATCH(ALS_Jord_Kalk!AV$9:AV$23,ALS!$A1:$A200,0))),0)
)</f>
        <v>#N/A</v>
      </c>
      <c r="AW7" t="e" cm="1">
        <f t="array" ref="AW7">INDEX(
    INDEX(ALS!$A1:$A200,MATCH(ALS_Jord_Kalk!AW$9:AW$23,ALS!$A1:$A200,0)),
    MATCH(FALSE,ISERROR(INDEX(ALS!$A1:$A200,MATCH(ALS_Jord_Kalk!AW$9:AW$23,ALS!$A1:$A200,0))),0)
)</f>
        <v>#N/A</v>
      </c>
      <c r="AX7" t="e" cm="1">
        <f t="array" ref="AX7">INDEX(
    INDEX(ALS!$A1:$A200,MATCH(ALS_Jord_Kalk!AX$9:AX$23,ALS!$A1:$A200,0)),
    MATCH(FALSE,ISERROR(INDEX(ALS!$A1:$A200,MATCH(ALS_Jord_Kalk!AX$9:AX$23,ALS!$A1:$A200,0))),0)
)</f>
        <v>#N/A</v>
      </c>
      <c r="AY7" t="e" cm="1">
        <f t="array" ref="AY7">INDEX(
    INDEX(ALS!$A1:$A200,MATCH(ALS_Jord_Kalk!AY$9:AY$23,ALS!$A1:$A200,0)),
    MATCH(FALSE,ISERROR(INDEX(ALS!$A1:$A200,MATCH(ALS_Jord_Kalk!AY$9:AY$23,ALS!$A1:$A200,0))),0)
)</f>
        <v>#N/A</v>
      </c>
      <c r="AZ7" t="e" cm="1">
        <f t="array" ref="AZ7">INDEX(
    INDEX(ALS!$A1:$A200,MATCH(ALS_Jord_Kalk!AZ$9:AZ$23,ALS!$A1:$A200,0)),
    MATCH(FALSE,ISERROR(INDEX(ALS!$A1:$A200,MATCH(ALS_Jord_Kalk!AZ$9:AZ$23,ALS!$A1:$A200,0))),0)
)</f>
        <v>#N/A</v>
      </c>
      <c r="BA7" t="e" cm="1">
        <f t="array" ref="BA7">INDEX(
    INDEX(ALS!$A1:$A200,MATCH(ALS_Jord_Kalk!BA$9:BA$23,ALS!$A1:$A200,0)),
    MATCH(FALSE,ISERROR(INDEX(ALS!$A1:$A200,MATCH(ALS_Jord_Kalk!BA$9:BA$23,ALS!$A1:$A200,0))),0)
)</f>
        <v>#N/A</v>
      </c>
      <c r="BB7" t="e" cm="1">
        <f t="array" ref="BB7">INDEX(
    INDEX(ALS!$A1:$A200,MATCH(ALS_Jord_Kalk!BB$9:BB$23,ALS!$A1:$A200,0)),
    MATCH(FALSE,ISERROR(INDEX(ALS!$A1:$A200,MATCH(ALS_Jord_Kalk!BB$9:BB$23,ALS!$A1:$A200,0))),0)
)</f>
        <v>#N/A</v>
      </c>
      <c r="BC7" t="e" cm="1">
        <f t="array" ref="BC7">INDEX(
    INDEX(ALS!$A1:$A200,MATCH(ALS_Jord_Kalk!BC$9:BC$23,ALS!$A1:$A200,0)),
    MATCH(FALSE,ISERROR(INDEX(ALS!$A1:$A200,MATCH(ALS_Jord_Kalk!BC$9:BC$23,ALS!$A1:$A200,0))),0)
)</f>
        <v>#N/A</v>
      </c>
      <c r="BD7" t="e" cm="1">
        <f t="array" ref="BD7">INDEX(
    INDEX(ALS!$A1:$A200,MATCH(ALS_Jord_Kalk!BD$9:BD$23,ALS!$A1:$A200,0)),
    MATCH(FALSE,ISERROR(INDEX(ALS!$A1:$A200,MATCH(ALS_Jord_Kalk!BD$9:BD$23,ALS!$A1:$A200,0))),0)
)</f>
        <v>#N/A</v>
      </c>
      <c r="BE7" t="e" cm="1">
        <f t="array" ref="BE7">INDEX(
    INDEX(ALS!$A1:$A200,MATCH(ALS_Jord_Kalk!BE$9:BE$23,ALS!$A1:$A200,0)),
    MATCH(FALSE,ISERROR(INDEX(ALS!$A1:$A200,MATCH(ALS_Jord_Kalk!BE$9:BE$23,ALS!$A1:$A200,0))),0)
)</f>
        <v>#N/A</v>
      </c>
      <c r="BF7" t="e" cm="1">
        <f t="array" ref="BF7">INDEX(
    INDEX(ALS!$A1:$A200,MATCH(ALS_Jord_Kalk!BF$9:BF$23,ALS!$A1:$A200,0)),
    MATCH(FALSE,ISERROR(INDEX(ALS!$A1:$A200,MATCH(ALS_Jord_Kalk!BF$9:BF$23,ALS!$A1:$A200,0))),0)
)</f>
        <v>#N/A</v>
      </c>
      <c r="BG7" t="e" cm="1">
        <f t="array" ref="BG7">INDEX(
    INDEX(ALS!$A1:$A200,MATCH(ALS_Jord_Kalk!BG$9:BG$23,ALS!$A1:$A200,0)),
    MATCH(FALSE,ISERROR(INDEX(ALS!$A1:$A200,MATCH(ALS_Jord_Kalk!BG$9:BG$23,ALS!$A1:$A200,0))),0)
)</f>
        <v>#N/A</v>
      </c>
      <c r="BH7" t="e" cm="1">
        <f t="array" ref="BH7">INDEX(
    INDEX(ALS!$A1:$A200,MATCH(ALS_Jord_Kalk!BH$9:BH$23,ALS!$A1:$A200,0)),
    MATCH(FALSE,ISERROR(INDEX(ALS!$A1:$A200,MATCH(ALS_Jord_Kalk!BH$9:BH$23,ALS!$A1:$A200,0))),0)
)</f>
        <v>#N/A</v>
      </c>
      <c r="BI7" t="e" cm="1">
        <f t="array" ref="BI7">INDEX(
    INDEX(ALS!$A1:$A200,MATCH(ALS_Jord_Kalk!BI$9:BI$23,ALS!$A1:$A200,0)),
    MATCH(FALSE,ISERROR(INDEX(ALS!$A1:$A200,MATCH(ALS_Jord_Kalk!BI$9:BI$23,ALS!$A1:$A200,0))),0)
)</f>
        <v>#N/A</v>
      </c>
      <c r="BJ7" t="e" cm="1">
        <f t="array" ref="BJ7">INDEX(
    INDEX(ALS!$A1:$A200,MATCH(ALS_Jord_Kalk!BJ$9:BJ$23,ALS!$A1:$A200,0)),
    MATCH(FALSE,ISERROR(INDEX(ALS!$A1:$A200,MATCH(ALS_Jord_Kalk!BJ$9:BJ$23,ALS!$A1:$A200,0))),0)
)</f>
        <v>#N/A</v>
      </c>
      <c r="BK7" t="e" cm="1">
        <f t="array" ref="BK7">INDEX(
    INDEX(ALS!$A1:$A200,MATCH(ALS_Jord_Kalk!BK$9:BK$23,ALS!$A1:$A200,0)),
    MATCH(FALSE,ISERROR(INDEX(ALS!$A1:$A200,MATCH(ALS_Jord_Kalk!BK$9:BK$23,ALS!$A1:$A200,0))),0)
)</f>
        <v>#N/A</v>
      </c>
      <c r="BL7" t="e" cm="1">
        <f t="array" ref="BL7">INDEX(
    INDEX(ALS!$A1:$A200,MATCH(ALS_Jord_Kalk!BL$9:BL$23,ALS!$A1:$A200,0)),
    MATCH(FALSE,ISERROR(INDEX(ALS!$A1:$A200,MATCH(ALS_Jord_Kalk!BL$9:BL$23,ALS!$A1:$A200,0))),0)
)</f>
        <v>#N/A</v>
      </c>
      <c r="BM7" t="e" cm="1">
        <f t="array" ref="BM7">INDEX(
    INDEX(ALS!$A1:$A200,MATCH(ALS_Jord_Kalk!BM$9:BM$23,ALS!$A1:$A200,0)),
    MATCH(FALSE,ISERROR(INDEX(ALS!$A1:$A200,MATCH(ALS_Jord_Kalk!BM$9:BM$23,ALS!$A1:$A200,0))),0)
)</f>
        <v>#N/A</v>
      </c>
      <c r="BN7" t="e" cm="1">
        <f t="array" ref="BN7">INDEX(
    INDEX(ALS!$A1:$A200,MATCH(ALS_Jord_Kalk!BN$9:BN$23,ALS!$A1:$A200,0)),
    MATCH(FALSE,ISERROR(INDEX(ALS!$A1:$A200,MATCH(ALS_Jord_Kalk!BN$9:BN$23,ALS!$A1:$A200,0))),0)
)</f>
        <v>#N/A</v>
      </c>
      <c r="BO7" t="e" cm="1">
        <f t="array" ref="BO7">INDEX(
    INDEX(ALS!$A1:$A200,MATCH(ALS_Jord_Kalk!BO$9:BO$23,ALS!$A1:$A200,0)),
    MATCH(FALSE,ISERROR(INDEX(ALS!$A1:$A200,MATCH(ALS_Jord_Kalk!BO$9:BO$23,ALS!$A1:$A200,0))),0)
)</f>
        <v>#N/A</v>
      </c>
      <c r="BP7" t="e" cm="1">
        <f t="array" ref="BP7">INDEX(
    INDEX(ALS!$A1:$A200,MATCH(ALS_Jord_Kalk!BP$9:BP$23,ALS!$A1:$A200,0)),
    MATCH(FALSE,ISERROR(INDEX(ALS!$A1:$A200,MATCH(ALS_Jord_Kalk!BP$9:BP$23,ALS!$A1:$A200,0))),0)
)</f>
        <v>#N/A</v>
      </c>
      <c r="BQ7" t="e" cm="1">
        <f t="array" ref="BQ7">INDEX(
    INDEX(ALS!$A1:$A200,MATCH(ALS_Jord_Kalk!BQ$9:BQ$23,ALS!$A1:$A200,0)),
    MATCH(FALSE,ISERROR(INDEX(ALS!$A1:$A200,MATCH(ALS_Jord_Kalk!BQ$9:BQ$23,ALS!$A1:$A200,0))),0)
)</f>
        <v>#N/A</v>
      </c>
      <c r="BR7" t="e" cm="1">
        <f t="array" ref="BR7">INDEX(
    INDEX(ALS!$A1:$A200,MATCH(ALS_Jord_Kalk!BR$9:BR$23,ALS!$A1:$A200,0)),
    MATCH(FALSE,ISERROR(INDEX(ALS!$A1:$A200,MATCH(ALS_Jord_Kalk!BR$9:BR$23,ALS!$A1:$A200,0))),0)
)</f>
        <v>#N/A</v>
      </c>
      <c r="BS7" t="e" cm="1">
        <f t="array" ref="BS7">INDEX(
    INDEX(ALS!$A1:$A200,MATCH(ALS_Jord_Kalk!BS$9:BS$23,ALS!$A1:$A200,0)),
    MATCH(FALSE,ISERROR(INDEX(ALS!$A1:$A200,MATCH(ALS_Jord_Kalk!BS$9:BS$23,ALS!$A1:$A200,0))),0)
)</f>
        <v>#N/A</v>
      </c>
      <c r="BT7" t="e" cm="1">
        <f t="array" ref="BT7">INDEX(
    INDEX(ALS!$A1:$A200,MATCH(ALS_Jord_Kalk!BT$9:BT$23,ALS!$A1:$A200,0)),
    MATCH(FALSE,ISERROR(INDEX(ALS!$A1:$A200,MATCH(ALS_Jord_Kalk!BT$9:BT$23,ALS!$A1:$A200,0))),0)
)</f>
        <v>#N/A</v>
      </c>
      <c r="BU7" t="e" cm="1">
        <f t="array" ref="BU7">INDEX(
    INDEX(ALS!$A1:$A200,MATCH(ALS_Jord_Kalk!BU$9:BU$23,ALS!$A1:$A200,0)),
    MATCH(FALSE,ISERROR(INDEX(ALS!$A1:$A200,MATCH(ALS_Jord_Kalk!BU$9:BU$23,ALS!$A1:$A200,0))),0)
)</f>
        <v>#N/A</v>
      </c>
      <c r="BV7" t="e" cm="1">
        <f t="array" ref="BV7">INDEX(
    INDEX(ALS!$A1:$A200,MATCH(ALS_Jord_Kalk!BV$9:BV$23,ALS!$A1:$A200,0)),
    MATCH(FALSE,ISERROR(INDEX(ALS!$A1:$A200,MATCH(ALS_Jord_Kalk!BV$9:BV$23,ALS!$A1:$A200,0))),0)
)</f>
        <v>#N/A</v>
      </c>
      <c r="BW7" t="e" cm="1">
        <f t="array" ref="BW7">INDEX(
    INDEX(ALS!$A1:$A200,MATCH(ALS_Jord_Kalk!BW$9:BW$23,ALS!$A1:$A200,0)),
    MATCH(FALSE,ISERROR(INDEX(ALS!$A1:$A200,MATCH(ALS_Jord_Kalk!BW$9:BW$23,ALS!$A1:$A200,0))),0)
)</f>
        <v>#N/A</v>
      </c>
      <c r="BX7" t="e" cm="1">
        <f t="array" ref="BX7">INDEX(
    INDEX(ALS!$A1:$A200,MATCH(ALS_Jord_Kalk!BX$9:BX$23,ALS!$A1:$A200,0)),
    MATCH(FALSE,ISERROR(INDEX(ALS!$A1:$A200,MATCH(ALS_Jord_Kalk!BX$9:BX$23,ALS!$A1:$A200,0))),0)
)</f>
        <v>#N/A</v>
      </c>
      <c r="BY7" t="e" cm="1">
        <f t="array" ref="BY7">INDEX(
    INDEX(ALS!$A1:$A200,MATCH(ALS_Jord_Kalk!BY$9:BY$23,ALS!$A1:$A200,0)),
    MATCH(FALSE,ISERROR(INDEX(ALS!$A1:$A200,MATCH(ALS_Jord_Kalk!BY$9:BY$23,ALS!$A1:$A200,0))),0)
)</f>
        <v>#N/A</v>
      </c>
    </row>
    <row r="8" spans="1:83" x14ac:dyDescent="0.25">
      <c r="A8" t="e">
        <f t="shared" ca="1" si="4"/>
        <v>#VALUE!</v>
      </c>
      <c r="B8" t="e">
        <f ca="1">IF(
LEN(C8)&gt;0,
SUBSTITUTE(SUBSTITUTE(SUBSTITUTE(INDIRECT("ALS!"&amp;SUBSTITUTE(ADDRESS(1,A8+($AN$7-$AN$8),4),"1","")&amp;MATCH("ELEMENT",ALS!A:A,0)+ROW(ALS!A:A)-1),"Jord",""),"Sediment",""),C8,""),
SUBSTITUTE(SUBSTITUTE(INDIRECT("ALS!"&amp;SUBSTITUTE(ADDRESS(1,A8+($AN$7-$AN$8),4),"1","")&amp;MATCH("ELEMENT",ALS!A:A,0)+ROW(ALS!A:A)-1),"Jord",""),"Sediment","")
)</f>
        <v>#VALUE!</v>
      </c>
      <c r="C8" t="str">
        <f ca="1" xml:space="preserve">
_xlfn.LET(_xlpm.GetName,INDIRECT("ALS!"&amp;SUBSTITUTE(ADDRESS(1,A8+($AN$7-$AN$8),4),"1","")&amp;MATCH("ELEMENT",ALS!$A$1:$A$200,0)+ROW(ALS!$A$1:$A$200)-1),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8" s="22" t="e">
        <f ca="1">IF(ISERROR(INDIRECT("ALS!"&amp;SUBSTITUTE(ADDRESS(1,$A8+($AN$7-$AN$8),4),"1","")&amp;MATCH(D$3,ALS!$A:$A,0)+ROW(ALS!$A:$A)-1)),INDIRECT("ALS!"&amp;SUBSTITUTE(ADDRESS(1,$A8+($AN$7-$AN$8),4),"1","")&amp;MATCH(D$3,ALS!$A:$A,0)+ROW(ALS!$A:$A)-1),IF(INDIRECT("ALS!"&amp;SUBSTITUTE(ADDRESS(1,$A8+($AN$7-$AN$8),4),"1","")&amp;MATCH(D$3,ALS!$A:$A,0)+ROW(ALS!$A:$A)-1)="n.d.","n.d.",IF(VALUE(SUBSTITUTE(SUBSTITUTE(INDIRECT("ALS!"&amp;SUBSTITUTE(ADDRESS(1,$A8+($AN$7-$AN$8),4),"1","")&amp;MATCH(D$3,ALS!$A:$A,0)+ROW(ALS!$A:$A)-1),".",","),"&lt;",""))&lt;=AV$4,"&lt;"&amp;AV$4,VALUE(SUBSTITUTE(SUBSTITUTE(INDIRECT("ALS!"&amp;SUBSTITUTE(ADDRESS(1,$A8+($AN$7-$AN$8),4),"1","")&amp;MATCH(D$3,ALS!$A:$A,0)+ROW(ALS!$A:$A)-1),".",","),"&lt;","")))))</f>
        <v>#VALUE!</v>
      </c>
      <c r="E8" s="22" t="e">
        <f ca="1">IF(ISERROR(INDIRECT("ALS!"&amp;SUBSTITUTE(ADDRESS(1,$A8+($AN$7-$AN$8),4),"1","")&amp;MATCH(E$3,ALS!$A:$A,0)+ROW(ALS!$A:$A)-1)),INDIRECT("ALS!"&amp;SUBSTITUTE(ADDRESS(1,$A8+($AN$7-$AN$8),4),"1","")&amp;MATCH(E$3,ALS!$A:$A,0)+ROW(ALS!$A:$A)-1),IF(INDIRECT("ALS!"&amp;SUBSTITUTE(ADDRESS(1,$A8+($AN$7-$AN$8),4),"1","")&amp;MATCH(E$3,ALS!$A:$A,0)+ROW(ALS!$A:$A)-1)="n.d.","n.d.",IF(VALUE(SUBSTITUTE(SUBSTITUTE(INDIRECT("ALS!"&amp;SUBSTITUTE(ADDRESS(1,$A8+($AN$7-$AN$8),4),"1","")&amp;MATCH(E$3,ALS!$A:$A,0)+ROW(ALS!$A:$A)-1),".",","),"&lt;",""))&lt;=AW$4,"&lt;"&amp;AW$4,VALUE(SUBSTITUTE(SUBSTITUTE(INDIRECT("ALS!"&amp;SUBSTITUTE(ADDRESS(1,$A8+($AN$7-$AN$8),4),"1","")&amp;MATCH(E$3,ALS!$A:$A,0)+ROW(ALS!$A:$A)-1),".",","),"&lt;","")))))</f>
        <v>#VALUE!</v>
      </c>
      <c r="F8" s="22" t="e">
        <f ca="1">IF(ISERROR(INDIRECT("ALS!"&amp;SUBSTITUTE(ADDRESS(1,$A8+($AN$7-$AN$8),4),"1","")&amp;MATCH(F$3,ALS!$A:$A,0)+ROW(ALS!$A:$A)-1)),INDIRECT("ALS!"&amp;SUBSTITUTE(ADDRESS(1,$A8+($AN$7-$AN$8),4),"1","")&amp;MATCH(F$3,ALS!$A:$A,0)+ROW(ALS!$A:$A)-1),IF(INDIRECT("ALS!"&amp;SUBSTITUTE(ADDRESS(1,$A8+($AN$7-$AN$8),4),"1","")&amp;MATCH(F$3,ALS!$A:$A,0)+ROW(ALS!$A:$A)-1)="n.d.","n.d.",IF(VALUE(SUBSTITUTE(SUBSTITUTE(INDIRECT("ALS!"&amp;SUBSTITUTE(ADDRESS(1,$A8+($AN$7-$AN$8),4),"1","")&amp;MATCH(F$3,ALS!$A:$A,0)+ROW(ALS!$A:$A)-1),".",","),"&lt;",""))&lt;=AX$4,"&lt;"&amp;AX$4,VALUE(SUBSTITUTE(SUBSTITUTE(INDIRECT("ALS!"&amp;SUBSTITUTE(ADDRESS(1,$A8+($AN$7-$AN$8),4),"1","")&amp;MATCH(F$3,ALS!$A:$A,0)+ROW(ALS!$A:$A)-1),".",","),"&lt;","")))))</f>
        <v>#VALUE!</v>
      </c>
      <c r="G8" s="26" t="e">
        <f ca="1">_xlfn.LET(_xlpm.GetVal,INDIRECT("ALS!"&amp;SUBSTITUTE(ADDRESS(1,$A8+($AN$7-$AN$8),4),"1","")&amp;MATCH(G$3,ALS!$A:$A,0)+ROW(ALS!$A$1:$A$200)-1),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8" s="26" t="e">
        <f ca="1">_xlfn.LET(_xlpm.GetVal,INDIRECT("ALS!"&amp;SUBSTITUTE(ADDRESS(1,$A8+($AN$7-$AN$8),4),"1","")&amp;MATCH(H$3,ALS!$A:$A,0)+ROW(ALS!$A$1:$A$200)-1),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8" s="26" t="e">
        <f ca="1">_xlfn.LET(_xlpm.GetVal,INDIRECT("ALS!"&amp;SUBSTITUTE(ADDRESS(1,$A8+($AN$7-$AN$8),4),"1","")&amp;MATCH(I$3,ALS!$A:$A,0)+ROW(ALS!$A$1:$A$200)-1),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8" s="26" t="e">
        <f ca="1">_xlfn.LET(_xlpm.GetVal,INDIRECT("ALS!"&amp;SUBSTITUTE(ADDRESS(1,$A8+($AN$7-$AN$8),4),"1","")&amp;MATCH(J$3,ALS!$A:$A,0)+ROW(ALS!$A$1:$A$200)-1),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8" s="26" t="e">
        <f ca="1">_xlfn.LET(_xlpm.GetVal,INDIRECT("ALS!"&amp;SUBSTITUTE(ADDRESS(1,$A8+($AN$7-$AN$8),4),"1","")&amp;MATCH(K$3,ALS!$A:$A,0)+ROW(ALS!$A$1:$A$200)-1),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8" s="26" t="e">
        <f ca="1">_xlfn.LET(_xlpm.GetVal,INDIRECT("ALS!"&amp;SUBSTITUTE(ADDRESS(1,$A8+($AN$7-$AN$8),4),"1","")&amp;MATCH(L$3,ALS!$A:$A,0)+ROW(ALS!$A$1:$A$200)-1),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8" s="26" t="e">
        <f ca="1">_xlfn.LET(_xlpm.GetVal,INDIRECT("ALS!"&amp;SUBSTITUTE(ADDRESS(1,$A8+($AN$7-$AN$8),4),"1","")&amp;MATCH(M$3,ALS!$A:$A,0)+ROW(ALS!$A$1:$A$200)-1),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8" s="26" t="e">
        <f ca="1">_xlfn.LET(_xlpm.GetVal,INDIRECT("ALS!"&amp;SUBSTITUTE(ADDRESS(1,$A8+($AN$7-$AN$8),4),"1","")&amp;MATCH(N$3,ALS!$A:$A,0)+ROW(ALS!$A$1:$A$200)-1),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8" s="26" t="e">
        <f ca="1">_xlfn.LET(_xlpm.GetVal,INDIRECT("ALS!"&amp;SUBSTITUTE(ADDRESS(1,$A8+($AN$7-$AN$8),4),"1","")&amp;MATCH(O$3,ALS!$A:$A,0)+ROW(ALS!$A$1:$A$200)-1),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8" s="26" t="e">
        <f ca="1">_xlfn.LET(_xlpm.GetVal,INDIRECT("ALS!"&amp;SUBSTITUTE(ADDRESS(1,$A8+($AN$7-$AN$8),4),"1","")&amp;MATCH(P$3,ALS!$A:$A,0)+ROW(ALS!$A$1:$A$200)-1),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8" s="26" t="e">
        <f ca="1">_xlfn.LET(_xlpm.GetVal,INDIRECT("ALS!"&amp;SUBSTITUTE(ADDRESS(1,$A8+($AN$7-$AN$8),4),"1","")&amp;MATCH(Q$3,ALS!$A:$A,0)+ROW(ALS!$A$1:$A$200)-1),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8" s="26" t="e">
        <f ca="1">_xlfn.LET(_xlpm.GetVal,INDIRECT("ALS!"&amp;SUBSTITUTE(ADDRESS(1,$A8+($AN$7-$AN$8),4),"1","")&amp;MATCH(R$3,ALS!$A:$A,0)+ROW(ALS!$A$1:$A$200)-1),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8" s="26" t="e">
        <f ca="1">_xlfn.LET(_xlpm.GetVal,INDIRECT("ALS!"&amp;SUBSTITUTE(ADDRESS(1,$A8+($AN$7-$AN$8),4),"1","")&amp;MATCH(S$3,ALS!$A:$A,0)+ROW(ALS!$A$1:$A$200)-1),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8" s="26" t="e">
        <f ca="1">_xlfn.LET(_xlpm.GetVal,INDIRECT("ALS!"&amp;SUBSTITUTE(ADDRESS(1,$A8+($AN$7-$AN$8),4),"1","")&amp;MATCH(T$3,ALS!$A:$A,0)+ROW(ALS!$A$1:$A$200)-1),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8" s="26" t="e">
        <f ca="1">_xlfn.LET(_xlpm.GetVal,INDIRECT("ALS!"&amp;SUBSTITUTE(ADDRESS(1,$A8+($AN$7-$AN$8),4),"1","")&amp;MATCH(U$3,ALS!$A:$A,0)+ROW(ALS!$A$1:$A$200)-1),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8" s="26" t="e">
        <f ca="1">_xlfn.LET(_xlpm.GetVal,INDIRECT("ALS!"&amp;SUBSTITUTE(ADDRESS(1,$A8+($AN$7-$AN$8),4),"1","")&amp;MATCH(V$3,ALS!$A:$A,0)+ROW(ALS!$A$1:$A$200)-1),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8" s="26" t="e">
        <f ca="1">_xlfn.LET(_xlpm.GetVal,INDIRECT("ALS!"&amp;SUBSTITUTE(ADDRESS(1,$A8+($AN$7-$AN$8),4),"1","")&amp;MATCH(W$3,ALS!$A:$A,0)+ROW(ALS!$A$1:$A$200)-1),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8" s="26" t="e">
        <f ca="1">_xlfn.LET(_xlpm.GetVal,INDIRECT("ALS!"&amp;SUBSTITUTE(ADDRESS(1,$A8+($AN$7-$AN$8),4),"1","")&amp;MATCH(X$3,ALS!$A:$A,0)+ROW(ALS!$A$1:$A$200)-1),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8" s="26" t="e">
        <f ca="1">_xlfn.LET(_xlpm.GetVal,INDIRECT("ALS!"&amp;SUBSTITUTE(ADDRESS(1,$A8+($AN$7-$AN$8),4),"1","")&amp;MATCH(Y$3,ALS!$A:$A,0)+ROW(ALS!$A$1:$A$200)-1),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8" s="26" t="e">
        <f ca="1">_xlfn.LET(_xlpm.GetVal,INDIRECT("ALS!"&amp;SUBSTITUTE(ADDRESS(1,$A8+($AN$7-$AN$8),4),"1","")&amp;MATCH(Z$3,ALS!$A:$A,0)+ROW(ALS!$A$1:$A$200)-1),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8" s="26" t="e">
        <f ca="1">_xlfn.LET(_xlpm.GetVal,INDIRECT("ALS!"&amp;SUBSTITUTE(ADDRESS(1,$A8+($AN$7-$AN$8),4),"1","")&amp;MATCH(AA$3,ALS!$A:$A,0)+ROW(ALS!$A$1:$A$200)-1),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8" s="26" t="e">
        <f ca="1">_xlfn.LET(_xlpm.GetVal,INDIRECT("ALS!"&amp;SUBSTITUTE(ADDRESS(1,$A8+($AN$7-$AN$8),4),"1","")&amp;MATCH(AB$3,ALS!$A:$A,0)+ROW(ALS!$A$1:$A$200)-1),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8" s="26" t="e">
        <f ca="1">_xlfn.LET(_xlpm.GetVal,INDIRECT("ALS!"&amp;SUBSTITUTE(ADDRESS(1,$A8+($AN$7-$AN$8),4),"1","")&amp;MATCH(AC$3,ALS!$A:$A,0)+ROW(ALS!$A$1:$A$200)-1),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8" s="26" t="e">
        <f ca="1">_xlfn.LET(_xlpm.GetVal,INDIRECT("ALS!"&amp;SUBSTITUTE(ADDRESS(1,$A8+($AN$7-$AN$8),4),"1","")&amp;MATCH(AD$3,ALS!$A:$A,0)+ROW(ALS!$A$1:$A$200)-1),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8" s="26" t="e">
        <f ca="1">_xlfn.LET(_xlpm.GetVal,INDIRECT("ALS!"&amp;SUBSTITUTE(ADDRESS(1,$A8+($AN$7-$AN$8),4),"1","")&amp;MATCH(AE$3,ALS!$A:$A,0)+ROW(ALS!$A$1:$A$200)-1),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8" s="26" t="e">
        <f ca="1">_xlfn.LET(_xlpm.GetVal,INDIRECT("ALS!"&amp;SUBSTITUTE(ADDRESS(1,$A8+($AN$7-$AN$8),4),"1","")&amp;MATCH(AF$3,ALS!$A:$A,0)+ROW(ALS!$A$1:$A$200)-1),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8" s="26" t="e">
        <f ca="1">_xlfn.LET(_xlpm.GetVal,INDIRECT("ALS!"&amp;SUBSTITUTE(ADDRESS(1,$A8+($AN$7-$AN$8),4),"1","")&amp;MATCH(AG$3,ALS!$A:$A,0)+ROW(ALS!$A$1:$A$200)-1),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8" s="25" t="str">
        <f t="shared" ca="1" si="3"/>
        <v/>
      </c>
      <c r="AI8" s="26" t="e">
        <f ca="1">_xlfn.IFS(SUBSTITUTE(INDIRECT("ALS!"&amp;SUBSTITUTE(ADDRESS(1,$A8+($AN$7-$AN$8),4),"1","")&amp;MATCH(AI$3,ALS!$A:$A,0)+ROW(ALS!$A:$A)-1)," ","")="","",ISERROR(INDIRECT("ALS!"&amp;SUBSTITUTE(ADDRESS(1,$A8+($AN$7-$AN$8),4),"1","")&amp;MATCH(AI$3,ALS!$A:$A,0)+ROW(ALS!$A:$A)-1)),INDIRECT("ALS!"&amp;SUBSTITUTE(ADDRESS(1,$A8+($AN$7-$AN$8),4),"1","")&amp;MATCH(AI$3,ALS!$A:$A,0)+ROW(ALS!$A:$A)-1),OR(LOWER(SUBSTITUTE(SUBSTITUTE(INDIRECT("ALS!"&amp;SUBSTITUTE(ADDRESS(1,$A8+($AN$7-$AN$8),4),"1","")&amp;MATCH(AI$3,ALS!$A:$A,0)+ROW(ALS!$A:$A)-1),".","")," ",""))="nd",LOWER(SUBSTITUTE(SUBSTITUTE(INDIRECT("ALS!"&amp;SUBSTITUTE(ADDRESS(1,$A8+($AN$7-$AN$8),4),"1","")&amp;MATCH(AI$3,ALS!$A:$A,0)+ROW(ALS!$A:$A)-1),".","")," ",""))="ikkepåvist"),"n.d.",OR(LEFT(LOWER(SUBSTITUTE(SUBSTITUTE(INDIRECT("ALS!"&amp;SUBSTITUTE(ADDRESS(1,$A8+($AN$7-$AN$8),4),"1","")&amp;MATCH(AI$3,ALS!$A:$A,0)+ROW(ALS!$A:$A)-1),".",",")," ","")),2)="&lt; ",LEFT(LOWER(SUBSTITUTE(SUBSTITUTE(INDIRECT("ALS!"&amp;SUBSTITUTE(ADDRESS(1,$A8+($AN$7-$AN$8),4),"1","")&amp;MATCH(AI$3,ALS!$A:$A,0)+ROW(ALS!$A:$A)-1),".",",")," ","")),1)="&lt;"),"&lt;"&amp;VALUE(SUBSTITUTE(SUBSTITUTE(SUBSTITUTE(INDIRECT("ALS!"&amp;SUBSTITUTE(ADDRESS(1,$A8+($AN$7-$AN$8),4),"1","")&amp;MATCH(AI$3,ALS!$A:$A,0)+ROW(ALS!$A:$A)-1),".",",")," ",""),"&lt;",""))*AI$2,NOT(ISERROR(VALUE(SUBSTITUTE(SUBSTITUTE(INDIRECT("ALS!"&amp;SUBSTITUTE(ADDRESS(1,$A8+($AN$7-$AN$8),4),"1","")&amp;MATCH(AI$3,ALS!$A:$A,0)+ROW(ALS!$A:$A)-1),".",",")," ","")))),VALUE(SUBSTITUTE(SUBSTITUTE(INDIRECT("ALS!"&amp;SUBSTITUTE(ADDRESS(1,$A8+($AN$7-$AN$8),4),"1","")&amp;MATCH(AI$3,ALS!$A:$A,0)+ROW(ALS!$A:$A)-1),".",",")," ","")),TRUE,"ERROR")</f>
        <v>#VALUE!</v>
      </c>
      <c r="AJ8" s="26" t="e">
        <f ca="1">_xlfn.IFS(SUBSTITUTE(INDIRECT("ALS!"&amp;SUBSTITUTE(ADDRESS(1,$A8+($AN$7-$AN$8),4),"1","")&amp;MATCH(AJ$3,ALS!$A:$A,0)+ROW(ALS!$A:$A)-1)," ","")="","",ISERROR(INDIRECT("ALS!"&amp;SUBSTITUTE(ADDRESS(1,$A8+($AN$7-$AN$8),4),"1","")&amp;MATCH(AJ$3,ALS!$A:$A,0)+ROW(ALS!$A:$A)-1)),INDIRECT("ALS!"&amp;SUBSTITUTE(ADDRESS(1,$A8+($AN$7-$AN$8),4),"1","")&amp;MATCH(AJ$3,ALS!$A:$A,0)+ROW(ALS!$A:$A)-1),OR(LOWER(SUBSTITUTE(SUBSTITUTE(INDIRECT("ALS!"&amp;SUBSTITUTE(ADDRESS(1,$A8+($AN$7-$AN$8),4),"1","")&amp;MATCH(AJ$3,ALS!$A:$A,0)+ROW(ALS!$A:$A)-1),".","")," ",""))="nd",LOWER(SUBSTITUTE(SUBSTITUTE(INDIRECT("ALS!"&amp;SUBSTITUTE(ADDRESS(1,$A8+($AN$7-$AN$8),4),"1","")&amp;MATCH(AJ$3,ALS!$A:$A,0)+ROW(ALS!$A:$A)-1),".","")," ",""))="ikkepåvist"),"n.d.",OR(LEFT(LOWER(SUBSTITUTE(SUBSTITUTE(INDIRECT("ALS!"&amp;SUBSTITUTE(ADDRESS(1,$A8+($AN$7-$AN$8),4),"1","")&amp;MATCH(AJ$3,ALS!$A:$A,0)+ROW(ALS!$A:$A)-1),".",",")," ","")),2)="&lt; ",LEFT(LOWER(SUBSTITUTE(SUBSTITUTE(INDIRECT("ALS!"&amp;SUBSTITUTE(ADDRESS(1,$A8+($AN$7-$AN$8),4),"1","")&amp;MATCH(AJ$3,ALS!$A:$A,0)+ROW(ALS!$A:$A)-1),".",",")," ","")),1)="&lt;"),"&lt;"&amp;VALUE(SUBSTITUTE(SUBSTITUTE(SUBSTITUTE(INDIRECT("ALS!"&amp;SUBSTITUTE(ADDRESS(1,$A8+($AN$7-$AN$8),4),"1","")&amp;MATCH(AJ$3,ALS!$A:$A,0)+ROW(ALS!$A:$A)-1),".",",")," ",""),"&lt;",""))*AJ$2,NOT(ISERROR(VALUE(SUBSTITUTE(SUBSTITUTE(INDIRECT("ALS!"&amp;SUBSTITUTE(ADDRESS(1,$A8+($AN$7-$AN$8),4),"1","")&amp;MATCH(AJ$3,ALS!$A:$A,0)+ROW(ALS!$A:$A)-1),".",",")," ","")))),VALUE(SUBSTITUTE(SUBSTITUTE(INDIRECT("ALS!"&amp;SUBSTITUTE(ADDRESS(1,$A8+($AN$7-$AN$8),4),"1","")&amp;MATCH(AJ$3,ALS!$A:$A,0)+ROW(ALS!$A:$A)-1),".",",")," ","")),TRUE,"ERROR")</f>
        <v>#VALUE!</v>
      </c>
      <c r="AL8" s="16" t="s">
        <v>37</v>
      </c>
      <c r="AN8" s="17">
        <f ca="1">IF(AN4,AN7-2,AN7-1)</f>
        <v>0</v>
      </c>
      <c r="AP8" s="16" t="s">
        <v>58</v>
      </c>
      <c r="AQ8" s="7"/>
      <c r="AR8" s="17" t="b">
        <f>IF(COUNTIF(ALS!A:A,$BS$3)=1,TRUE,FALSE)</f>
        <v>0</v>
      </c>
    </row>
    <row r="9" spans="1:83" x14ac:dyDescent="0.25">
      <c r="A9" t="e">
        <f t="shared" ca="1" si="4"/>
        <v>#VALUE!</v>
      </c>
      <c r="B9" t="e">
        <f ca="1">IF(
LEN(C9)&gt;0,
SUBSTITUTE(SUBSTITUTE(SUBSTITUTE(INDIRECT("ALS!"&amp;SUBSTITUTE(ADDRESS(1,A9+($AN$7-$AN$8),4),"1","")&amp;MATCH("ELEMENT",ALS!A:A,0)+ROW(ALS!A:A)-1),"Jord",""),"Sediment",""),C9,""),
SUBSTITUTE(SUBSTITUTE(INDIRECT("ALS!"&amp;SUBSTITUTE(ADDRESS(1,A9+($AN$7-$AN$8),4),"1","")&amp;MATCH("ELEMENT",ALS!A:A,0)+ROW(ALS!A:A)-1),"Jord",""),"Sediment","")
)</f>
        <v>#VALUE!</v>
      </c>
      <c r="C9" t="str">
        <f ca="1" xml:space="preserve">
_xlfn.LET(_xlpm.GetName,INDIRECT("ALS!"&amp;SUBSTITUTE(ADDRESS(1,A9+($AN$7-$AN$8),4),"1","")&amp;MATCH("ELEMENT",ALS!$A$1:$A$200,0)+ROW(ALS!$A$1:$A$200)-1),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9" s="22" t="e">
        <f ca="1">IF(ISERROR(INDIRECT("ALS!"&amp;SUBSTITUTE(ADDRESS(1,$A9+($AN$7-$AN$8),4),"1","")&amp;MATCH(D$3,ALS!$A:$A,0)+ROW(ALS!$A:$A)-1)),INDIRECT("ALS!"&amp;SUBSTITUTE(ADDRESS(1,$A9+($AN$7-$AN$8),4),"1","")&amp;MATCH(D$3,ALS!$A:$A,0)+ROW(ALS!$A:$A)-1),IF(INDIRECT("ALS!"&amp;SUBSTITUTE(ADDRESS(1,$A9+($AN$7-$AN$8),4),"1","")&amp;MATCH(D$3,ALS!$A:$A,0)+ROW(ALS!$A:$A)-1)="n.d.","n.d.",IF(VALUE(SUBSTITUTE(SUBSTITUTE(INDIRECT("ALS!"&amp;SUBSTITUTE(ADDRESS(1,$A9+($AN$7-$AN$8),4),"1","")&amp;MATCH(D$3,ALS!$A:$A,0)+ROW(ALS!$A:$A)-1),".",","),"&lt;",""))&lt;=AV$4,"&lt;"&amp;AV$4,VALUE(SUBSTITUTE(SUBSTITUTE(INDIRECT("ALS!"&amp;SUBSTITUTE(ADDRESS(1,$A9+($AN$7-$AN$8),4),"1","")&amp;MATCH(D$3,ALS!$A:$A,0)+ROW(ALS!$A:$A)-1),".",","),"&lt;","")))))</f>
        <v>#VALUE!</v>
      </c>
      <c r="E9" s="22" t="e">
        <f ca="1">IF(ISERROR(INDIRECT("ALS!"&amp;SUBSTITUTE(ADDRESS(1,$A9+($AN$7-$AN$8),4),"1","")&amp;MATCH(E$3,ALS!$A:$A,0)+ROW(ALS!$A:$A)-1)),INDIRECT("ALS!"&amp;SUBSTITUTE(ADDRESS(1,$A9+($AN$7-$AN$8),4),"1","")&amp;MATCH(E$3,ALS!$A:$A,0)+ROW(ALS!$A:$A)-1),IF(INDIRECT("ALS!"&amp;SUBSTITUTE(ADDRESS(1,$A9+($AN$7-$AN$8),4),"1","")&amp;MATCH(E$3,ALS!$A:$A,0)+ROW(ALS!$A:$A)-1)="n.d.","n.d.",IF(VALUE(SUBSTITUTE(SUBSTITUTE(INDIRECT("ALS!"&amp;SUBSTITUTE(ADDRESS(1,$A9+($AN$7-$AN$8),4),"1","")&amp;MATCH(E$3,ALS!$A:$A,0)+ROW(ALS!$A:$A)-1),".",","),"&lt;",""))&lt;=AW$4,"&lt;"&amp;AW$4,VALUE(SUBSTITUTE(SUBSTITUTE(INDIRECT("ALS!"&amp;SUBSTITUTE(ADDRESS(1,$A9+($AN$7-$AN$8),4),"1","")&amp;MATCH(E$3,ALS!$A:$A,0)+ROW(ALS!$A:$A)-1),".",","),"&lt;","")))))</f>
        <v>#VALUE!</v>
      </c>
      <c r="F9" s="22" t="e">
        <f ca="1">IF(ISERROR(INDIRECT("ALS!"&amp;SUBSTITUTE(ADDRESS(1,$A9+($AN$7-$AN$8),4),"1","")&amp;MATCH(F$3,ALS!$A:$A,0)+ROW(ALS!$A:$A)-1)),INDIRECT("ALS!"&amp;SUBSTITUTE(ADDRESS(1,$A9+($AN$7-$AN$8),4),"1","")&amp;MATCH(F$3,ALS!$A:$A,0)+ROW(ALS!$A:$A)-1),IF(INDIRECT("ALS!"&amp;SUBSTITUTE(ADDRESS(1,$A9+($AN$7-$AN$8),4),"1","")&amp;MATCH(F$3,ALS!$A:$A,0)+ROW(ALS!$A:$A)-1)="n.d.","n.d.",IF(VALUE(SUBSTITUTE(SUBSTITUTE(INDIRECT("ALS!"&amp;SUBSTITUTE(ADDRESS(1,$A9+($AN$7-$AN$8),4),"1","")&amp;MATCH(F$3,ALS!$A:$A,0)+ROW(ALS!$A:$A)-1),".",","),"&lt;",""))&lt;=AX$4,"&lt;"&amp;AX$4,VALUE(SUBSTITUTE(SUBSTITUTE(INDIRECT("ALS!"&amp;SUBSTITUTE(ADDRESS(1,$A9+($AN$7-$AN$8),4),"1","")&amp;MATCH(F$3,ALS!$A:$A,0)+ROW(ALS!$A:$A)-1),".",","),"&lt;","")))))</f>
        <v>#VALUE!</v>
      </c>
      <c r="G9" s="26" t="e">
        <f ca="1">_xlfn.LET(_xlpm.GetVal,INDIRECT("ALS!"&amp;SUBSTITUTE(ADDRESS(1,$A9+($AN$7-$AN$8),4),"1","")&amp;MATCH(G$3,ALS!$A:$A,0)+ROW(ALS!$A$1:$A$200)-1),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9" s="26" t="e">
        <f ca="1">_xlfn.LET(_xlpm.GetVal,INDIRECT("ALS!"&amp;SUBSTITUTE(ADDRESS(1,$A9+($AN$7-$AN$8),4),"1","")&amp;MATCH(H$3,ALS!$A:$A,0)+ROW(ALS!$A$1:$A$200)-1),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9" s="26" t="e">
        <f ca="1">_xlfn.LET(_xlpm.GetVal,INDIRECT("ALS!"&amp;SUBSTITUTE(ADDRESS(1,$A9+($AN$7-$AN$8),4),"1","")&amp;MATCH(I$3,ALS!$A:$A,0)+ROW(ALS!$A$1:$A$200)-1),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9" s="26" t="e">
        <f ca="1">_xlfn.LET(_xlpm.GetVal,INDIRECT("ALS!"&amp;SUBSTITUTE(ADDRESS(1,$A9+($AN$7-$AN$8),4),"1","")&amp;MATCH(J$3,ALS!$A:$A,0)+ROW(ALS!$A$1:$A$200)-1),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9" s="26" t="e">
        <f ca="1">_xlfn.LET(_xlpm.GetVal,INDIRECT("ALS!"&amp;SUBSTITUTE(ADDRESS(1,$A9+($AN$7-$AN$8),4),"1","")&amp;MATCH(K$3,ALS!$A:$A,0)+ROW(ALS!$A$1:$A$200)-1),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9" s="26" t="e">
        <f ca="1">_xlfn.LET(_xlpm.GetVal,INDIRECT("ALS!"&amp;SUBSTITUTE(ADDRESS(1,$A9+($AN$7-$AN$8),4),"1","")&amp;MATCH(L$3,ALS!$A:$A,0)+ROW(ALS!$A$1:$A$200)-1),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9" s="26" t="e">
        <f ca="1">_xlfn.LET(_xlpm.GetVal,INDIRECT("ALS!"&amp;SUBSTITUTE(ADDRESS(1,$A9+($AN$7-$AN$8),4),"1","")&amp;MATCH(M$3,ALS!$A:$A,0)+ROW(ALS!$A$1:$A$200)-1),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9" s="26" t="e">
        <f ca="1">_xlfn.LET(_xlpm.GetVal,INDIRECT("ALS!"&amp;SUBSTITUTE(ADDRESS(1,$A9+($AN$7-$AN$8),4),"1","")&amp;MATCH(N$3,ALS!$A:$A,0)+ROW(ALS!$A$1:$A$200)-1),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9" s="26" t="e">
        <f ca="1">_xlfn.LET(_xlpm.GetVal,INDIRECT("ALS!"&amp;SUBSTITUTE(ADDRESS(1,$A9+($AN$7-$AN$8),4),"1","")&amp;MATCH(O$3,ALS!$A:$A,0)+ROW(ALS!$A$1:$A$200)-1),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9" s="26" t="e">
        <f ca="1">_xlfn.LET(_xlpm.GetVal,INDIRECT("ALS!"&amp;SUBSTITUTE(ADDRESS(1,$A9+($AN$7-$AN$8),4),"1","")&amp;MATCH(P$3,ALS!$A:$A,0)+ROW(ALS!$A$1:$A$200)-1),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9" s="26" t="e">
        <f ca="1">_xlfn.LET(_xlpm.GetVal,INDIRECT("ALS!"&amp;SUBSTITUTE(ADDRESS(1,$A9+($AN$7-$AN$8),4),"1","")&amp;MATCH(Q$3,ALS!$A:$A,0)+ROW(ALS!$A$1:$A$200)-1),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9" s="26" t="e">
        <f ca="1">_xlfn.LET(_xlpm.GetVal,INDIRECT("ALS!"&amp;SUBSTITUTE(ADDRESS(1,$A9+($AN$7-$AN$8),4),"1","")&amp;MATCH(R$3,ALS!$A:$A,0)+ROW(ALS!$A$1:$A$200)-1),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9" s="26" t="e">
        <f ca="1">_xlfn.LET(_xlpm.GetVal,INDIRECT("ALS!"&amp;SUBSTITUTE(ADDRESS(1,$A9+($AN$7-$AN$8),4),"1","")&amp;MATCH(S$3,ALS!$A:$A,0)+ROW(ALS!$A$1:$A$200)-1),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9" s="26" t="e">
        <f ca="1">_xlfn.LET(_xlpm.GetVal,INDIRECT("ALS!"&amp;SUBSTITUTE(ADDRESS(1,$A9+($AN$7-$AN$8),4),"1","")&amp;MATCH(T$3,ALS!$A:$A,0)+ROW(ALS!$A$1:$A$200)-1),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9" s="26" t="e">
        <f ca="1">_xlfn.LET(_xlpm.GetVal,INDIRECT("ALS!"&amp;SUBSTITUTE(ADDRESS(1,$A9+($AN$7-$AN$8),4),"1","")&amp;MATCH(U$3,ALS!$A:$A,0)+ROW(ALS!$A$1:$A$200)-1),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9" s="26" t="e">
        <f ca="1">_xlfn.LET(_xlpm.GetVal,INDIRECT("ALS!"&amp;SUBSTITUTE(ADDRESS(1,$A9+($AN$7-$AN$8),4),"1","")&amp;MATCH(V$3,ALS!$A:$A,0)+ROW(ALS!$A$1:$A$200)-1),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9" s="26" t="e">
        <f ca="1">_xlfn.LET(_xlpm.GetVal,INDIRECT("ALS!"&amp;SUBSTITUTE(ADDRESS(1,$A9+($AN$7-$AN$8),4),"1","")&amp;MATCH(W$3,ALS!$A:$A,0)+ROW(ALS!$A$1:$A$200)-1),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9" s="26" t="e">
        <f ca="1">_xlfn.LET(_xlpm.GetVal,INDIRECT("ALS!"&amp;SUBSTITUTE(ADDRESS(1,$A9+($AN$7-$AN$8),4),"1","")&amp;MATCH(X$3,ALS!$A:$A,0)+ROW(ALS!$A$1:$A$200)-1),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9" s="26" t="e">
        <f ca="1">_xlfn.LET(_xlpm.GetVal,INDIRECT("ALS!"&amp;SUBSTITUTE(ADDRESS(1,$A9+($AN$7-$AN$8),4),"1","")&amp;MATCH(Y$3,ALS!$A:$A,0)+ROW(ALS!$A$1:$A$200)-1),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9" s="26" t="e">
        <f ca="1">_xlfn.LET(_xlpm.GetVal,INDIRECT("ALS!"&amp;SUBSTITUTE(ADDRESS(1,$A9+($AN$7-$AN$8),4),"1","")&amp;MATCH(Z$3,ALS!$A:$A,0)+ROW(ALS!$A$1:$A$200)-1),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9" s="26" t="e">
        <f ca="1">_xlfn.LET(_xlpm.GetVal,INDIRECT("ALS!"&amp;SUBSTITUTE(ADDRESS(1,$A9+($AN$7-$AN$8),4),"1","")&amp;MATCH(AA$3,ALS!$A:$A,0)+ROW(ALS!$A$1:$A$200)-1),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9" s="26" t="e">
        <f ca="1">_xlfn.LET(_xlpm.GetVal,INDIRECT("ALS!"&amp;SUBSTITUTE(ADDRESS(1,$A9+($AN$7-$AN$8),4),"1","")&amp;MATCH(AB$3,ALS!$A:$A,0)+ROW(ALS!$A$1:$A$200)-1),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9" s="26" t="e">
        <f ca="1">_xlfn.LET(_xlpm.GetVal,INDIRECT("ALS!"&amp;SUBSTITUTE(ADDRESS(1,$A9+($AN$7-$AN$8),4),"1","")&amp;MATCH(AC$3,ALS!$A:$A,0)+ROW(ALS!$A$1:$A$200)-1),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9" s="26" t="e">
        <f ca="1">_xlfn.LET(_xlpm.GetVal,INDIRECT("ALS!"&amp;SUBSTITUTE(ADDRESS(1,$A9+($AN$7-$AN$8),4),"1","")&amp;MATCH(AD$3,ALS!$A:$A,0)+ROW(ALS!$A$1:$A$200)-1),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9" s="26" t="e">
        <f ca="1">_xlfn.LET(_xlpm.GetVal,INDIRECT("ALS!"&amp;SUBSTITUTE(ADDRESS(1,$A9+($AN$7-$AN$8),4),"1","")&amp;MATCH(AE$3,ALS!$A:$A,0)+ROW(ALS!$A$1:$A$200)-1),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9" s="26" t="e">
        <f ca="1">_xlfn.LET(_xlpm.GetVal,INDIRECT("ALS!"&amp;SUBSTITUTE(ADDRESS(1,$A9+($AN$7-$AN$8),4),"1","")&amp;MATCH(AF$3,ALS!$A:$A,0)+ROW(ALS!$A$1:$A$200)-1),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9" s="26" t="e">
        <f ca="1">_xlfn.LET(_xlpm.GetVal,INDIRECT("ALS!"&amp;SUBSTITUTE(ADDRESS(1,$A9+($AN$7-$AN$8),4),"1","")&amp;MATCH(AG$3,ALS!$A:$A,0)+ROW(ALS!$A$1:$A$200)-1),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9" s="25" t="str">
        <f t="shared" ca="1" si="3"/>
        <v/>
      </c>
      <c r="AI9" s="26" t="e">
        <f ca="1">_xlfn.IFS(SUBSTITUTE(INDIRECT("ALS!"&amp;SUBSTITUTE(ADDRESS(1,$A9+($AN$7-$AN$8),4),"1","")&amp;MATCH(AI$3,ALS!$A:$A,0)+ROW(ALS!$A:$A)-1)," ","")="","",ISERROR(INDIRECT("ALS!"&amp;SUBSTITUTE(ADDRESS(1,$A9+($AN$7-$AN$8),4),"1","")&amp;MATCH(AI$3,ALS!$A:$A,0)+ROW(ALS!$A:$A)-1)),INDIRECT("ALS!"&amp;SUBSTITUTE(ADDRESS(1,$A9+($AN$7-$AN$8),4),"1","")&amp;MATCH(AI$3,ALS!$A:$A,0)+ROW(ALS!$A:$A)-1),OR(LOWER(SUBSTITUTE(SUBSTITUTE(INDIRECT("ALS!"&amp;SUBSTITUTE(ADDRESS(1,$A9+($AN$7-$AN$8),4),"1","")&amp;MATCH(AI$3,ALS!$A:$A,0)+ROW(ALS!$A:$A)-1),".","")," ",""))="nd",LOWER(SUBSTITUTE(SUBSTITUTE(INDIRECT("ALS!"&amp;SUBSTITUTE(ADDRESS(1,$A9+($AN$7-$AN$8),4),"1","")&amp;MATCH(AI$3,ALS!$A:$A,0)+ROW(ALS!$A:$A)-1),".","")," ",""))="ikkepåvist"),"n.d.",OR(LEFT(LOWER(SUBSTITUTE(SUBSTITUTE(INDIRECT("ALS!"&amp;SUBSTITUTE(ADDRESS(1,$A9+($AN$7-$AN$8),4),"1","")&amp;MATCH(AI$3,ALS!$A:$A,0)+ROW(ALS!$A:$A)-1),".",",")," ","")),2)="&lt; ",LEFT(LOWER(SUBSTITUTE(SUBSTITUTE(INDIRECT("ALS!"&amp;SUBSTITUTE(ADDRESS(1,$A9+($AN$7-$AN$8),4),"1","")&amp;MATCH(AI$3,ALS!$A:$A,0)+ROW(ALS!$A:$A)-1),".",",")," ","")),1)="&lt;"),"&lt;"&amp;VALUE(SUBSTITUTE(SUBSTITUTE(SUBSTITUTE(INDIRECT("ALS!"&amp;SUBSTITUTE(ADDRESS(1,$A9+($AN$7-$AN$8),4),"1","")&amp;MATCH(AI$3,ALS!$A:$A,0)+ROW(ALS!$A:$A)-1),".",",")," ",""),"&lt;",""))*AI$2,NOT(ISERROR(VALUE(SUBSTITUTE(SUBSTITUTE(INDIRECT("ALS!"&amp;SUBSTITUTE(ADDRESS(1,$A9+($AN$7-$AN$8),4),"1","")&amp;MATCH(AI$3,ALS!$A:$A,0)+ROW(ALS!$A:$A)-1),".",",")," ","")))),VALUE(SUBSTITUTE(SUBSTITUTE(INDIRECT("ALS!"&amp;SUBSTITUTE(ADDRESS(1,$A9+($AN$7-$AN$8),4),"1","")&amp;MATCH(AI$3,ALS!$A:$A,0)+ROW(ALS!$A:$A)-1),".",",")," ","")),TRUE,"ERROR")</f>
        <v>#VALUE!</v>
      </c>
      <c r="AJ9" s="26" t="e">
        <f ca="1">_xlfn.IFS(SUBSTITUTE(INDIRECT("ALS!"&amp;SUBSTITUTE(ADDRESS(1,$A9+($AN$7-$AN$8),4),"1","")&amp;MATCH(AJ$3,ALS!$A:$A,0)+ROW(ALS!$A:$A)-1)," ","")="","",ISERROR(INDIRECT("ALS!"&amp;SUBSTITUTE(ADDRESS(1,$A9+($AN$7-$AN$8),4),"1","")&amp;MATCH(AJ$3,ALS!$A:$A,0)+ROW(ALS!$A:$A)-1)),INDIRECT("ALS!"&amp;SUBSTITUTE(ADDRESS(1,$A9+($AN$7-$AN$8),4),"1","")&amp;MATCH(AJ$3,ALS!$A:$A,0)+ROW(ALS!$A:$A)-1),OR(LOWER(SUBSTITUTE(SUBSTITUTE(INDIRECT("ALS!"&amp;SUBSTITUTE(ADDRESS(1,$A9+($AN$7-$AN$8),4),"1","")&amp;MATCH(AJ$3,ALS!$A:$A,0)+ROW(ALS!$A:$A)-1),".","")," ",""))="nd",LOWER(SUBSTITUTE(SUBSTITUTE(INDIRECT("ALS!"&amp;SUBSTITUTE(ADDRESS(1,$A9+($AN$7-$AN$8),4),"1","")&amp;MATCH(AJ$3,ALS!$A:$A,0)+ROW(ALS!$A:$A)-1),".","")," ",""))="ikkepåvist"),"n.d.",OR(LEFT(LOWER(SUBSTITUTE(SUBSTITUTE(INDIRECT("ALS!"&amp;SUBSTITUTE(ADDRESS(1,$A9+($AN$7-$AN$8),4),"1","")&amp;MATCH(AJ$3,ALS!$A:$A,0)+ROW(ALS!$A:$A)-1),".",",")," ","")),2)="&lt; ",LEFT(LOWER(SUBSTITUTE(SUBSTITUTE(INDIRECT("ALS!"&amp;SUBSTITUTE(ADDRESS(1,$A9+($AN$7-$AN$8),4),"1","")&amp;MATCH(AJ$3,ALS!$A:$A,0)+ROW(ALS!$A:$A)-1),".",",")," ","")),1)="&lt;"),"&lt;"&amp;VALUE(SUBSTITUTE(SUBSTITUTE(SUBSTITUTE(INDIRECT("ALS!"&amp;SUBSTITUTE(ADDRESS(1,$A9+($AN$7-$AN$8),4),"1","")&amp;MATCH(AJ$3,ALS!$A:$A,0)+ROW(ALS!$A:$A)-1),".",",")," ",""),"&lt;",""))*AJ$2,NOT(ISERROR(VALUE(SUBSTITUTE(SUBSTITUTE(INDIRECT("ALS!"&amp;SUBSTITUTE(ADDRESS(1,$A9+($AN$7-$AN$8),4),"1","")&amp;MATCH(AJ$3,ALS!$A:$A,0)+ROW(ALS!$A:$A)-1),".",",")," ","")))),VALUE(SUBSTITUTE(SUBSTITUTE(INDIRECT("ALS!"&amp;SUBSTITUTE(ADDRESS(1,$A9+($AN$7-$AN$8),4),"1","")&amp;MATCH(AJ$3,ALS!$A:$A,0)+ROW(ALS!$A:$A)-1),".",",")," ","")),TRUE,"ERROR")</f>
        <v>#VALUE!</v>
      </c>
      <c r="AL9" s="11" t="s">
        <v>33</v>
      </c>
      <c r="AM9" s="12"/>
      <c r="AN9" s="13" t="e">
        <f>MATCH("ELEMENT",ALS!A:A,0)+ROW(ALS!A:A)-1</f>
        <v>#N/A</v>
      </c>
      <c r="AP9" s="11" t="s">
        <v>59</v>
      </c>
      <c r="AQ9" s="28"/>
      <c r="AR9" s="13" t="b">
        <f>IF(AR6,FALSE,IF(AND(AR7,AR8),TRUE,FALSE))</f>
        <v>0</v>
      </c>
      <c r="AV9" t="s">
        <v>323</v>
      </c>
      <c r="AY9" t="s">
        <v>18</v>
      </c>
      <c r="AZ9" t="s">
        <v>20</v>
      </c>
      <c r="BA9" t="s">
        <v>21</v>
      </c>
      <c r="BB9" t="s">
        <v>22</v>
      </c>
      <c r="BC9" t="s">
        <v>23</v>
      </c>
      <c r="BD9" t="s">
        <v>24</v>
      </c>
      <c r="BE9" t="s">
        <v>25</v>
      </c>
      <c r="BF9" t="s">
        <v>26</v>
      </c>
      <c r="BG9" t="s">
        <v>165</v>
      </c>
      <c r="BH9" t="s">
        <v>17</v>
      </c>
      <c r="BI9" t="s">
        <v>16</v>
      </c>
      <c r="BJ9" t="s">
        <v>72</v>
      </c>
      <c r="BK9" t="s">
        <v>73</v>
      </c>
      <c r="BL9" t="s">
        <v>74</v>
      </c>
      <c r="BM9" t="s">
        <v>75</v>
      </c>
      <c r="BN9" t="s">
        <v>76</v>
      </c>
      <c r="BO9" t="s">
        <v>91</v>
      </c>
      <c r="BP9" t="s">
        <v>77</v>
      </c>
      <c r="BQ9" t="s">
        <v>78</v>
      </c>
      <c r="BR9" t="s">
        <v>79</v>
      </c>
      <c r="BS9" t="s">
        <v>80</v>
      </c>
      <c r="BT9" t="s">
        <v>347</v>
      </c>
      <c r="BU9" t="s">
        <v>81</v>
      </c>
      <c r="BV9" t="s">
        <v>15</v>
      </c>
      <c r="BW9" t="s">
        <v>82</v>
      </c>
      <c r="BX9" t="s">
        <v>83</v>
      </c>
      <c r="BY9" t="s">
        <v>84</v>
      </c>
    </row>
    <row r="10" spans="1:83" x14ac:dyDescent="0.25">
      <c r="A10" t="e">
        <f t="shared" ca="1" si="4"/>
        <v>#VALUE!</v>
      </c>
      <c r="B10" t="e">
        <f ca="1">IF(
LEN(C10)&gt;0,
SUBSTITUTE(SUBSTITUTE(SUBSTITUTE(INDIRECT("ALS!"&amp;SUBSTITUTE(ADDRESS(1,A10+($AN$7-$AN$8),4),"1","")&amp;MATCH("ELEMENT",ALS!A:A,0)+ROW(ALS!A:A)-1),"Jord",""),"Sediment",""),C10,""),
SUBSTITUTE(SUBSTITUTE(INDIRECT("ALS!"&amp;SUBSTITUTE(ADDRESS(1,A10+($AN$7-$AN$8),4),"1","")&amp;MATCH("ELEMENT",ALS!A:A,0)+ROW(ALS!A:A)-1),"Jord",""),"Sediment","")
)</f>
        <v>#VALUE!</v>
      </c>
      <c r="C10" t="str">
        <f ca="1" xml:space="preserve">
_xlfn.LET(_xlpm.GetName,INDIRECT("ALS!"&amp;SUBSTITUTE(ADDRESS(1,A10+($AN$7-$AN$8),4),"1","")&amp;MATCH("ELEMENT",ALS!$A$1:$A$200,0)+ROW(ALS!$A$1:$A$200)-1),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0" s="22" t="e">
        <f ca="1">IF(ISERROR(INDIRECT("ALS!"&amp;SUBSTITUTE(ADDRESS(1,$A10+($AN$7-$AN$8),4),"1","")&amp;MATCH(D$3,ALS!$A:$A,0)+ROW(ALS!$A:$A)-1)),INDIRECT("ALS!"&amp;SUBSTITUTE(ADDRESS(1,$A10+($AN$7-$AN$8),4),"1","")&amp;MATCH(D$3,ALS!$A:$A,0)+ROW(ALS!$A:$A)-1),IF(INDIRECT("ALS!"&amp;SUBSTITUTE(ADDRESS(1,$A10+($AN$7-$AN$8),4),"1","")&amp;MATCH(D$3,ALS!$A:$A,0)+ROW(ALS!$A:$A)-1)="n.d.","n.d.",IF(VALUE(SUBSTITUTE(SUBSTITUTE(INDIRECT("ALS!"&amp;SUBSTITUTE(ADDRESS(1,$A10+($AN$7-$AN$8),4),"1","")&amp;MATCH(D$3,ALS!$A:$A,0)+ROW(ALS!$A:$A)-1),".",","),"&lt;",""))&lt;=AV$4,"&lt;"&amp;AV$4,VALUE(SUBSTITUTE(SUBSTITUTE(INDIRECT("ALS!"&amp;SUBSTITUTE(ADDRESS(1,$A10+($AN$7-$AN$8),4),"1","")&amp;MATCH(D$3,ALS!$A:$A,0)+ROW(ALS!$A:$A)-1),".",","),"&lt;","")))))</f>
        <v>#VALUE!</v>
      </c>
      <c r="E10" s="22" t="e">
        <f ca="1">IF(ISERROR(INDIRECT("ALS!"&amp;SUBSTITUTE(ADDRESS(1,$A10+($AN$7-$AN$8),4),"1","")&amp;MATCH(E$3,ALS!$A:$A,0)+ROW(ALS!$A:$A)-1)),INDIRECT("ALS!"&amp;SUBSTITUTE(ADDRESS(1,$A10+($AN$7-$AN$8),4),"1","")&amp;MATCH(E$3,ALS!$A:$A,0)+ROW(ALS!$A:$A)-1),IF(INDIRECT("ALS!"&amp;SUBSTITUTE(ADDRESS(1,$A10+($AN$7-$AN$8),4),"1","")&amp;MATCH(E$3,ALS!$A:$A,0)+ROW(ALS!$A:$A)-1)="n.d.","n.d.",IF(VALUE(SUBSTITUTE(SUBSTITUTE(INDIRECT("ALS!"&amp;SUBSTITUTE(ADDRESS(1,$A10+($AN$7-$AN$8),4),"1","")&amp;MATCH(E$3,ALS!$A:$A,0)+ROW(ALS!$A:$A)-1),".",","),"&lt;",""))&lt;=AW$4,"&lt;"&amp;AW$4,VALUE(SUBSTITUTE(SUBSTITUTE(INDIRECT("ALS!"&amp;SUBSTITUTE(ADDRESS(1,$A10+($AN$7-$AN$8),4),"1","")&amp;MATCH(E$3,ALS!$A:$A,0)+ROW(ALS!$A:$A)-1),".",","),"&lt;","")))))</f>
        <v>#VALUE!</v>
      </c>
      <c r="F10" s="22" t="e">
        <f ca="1">IF(ISERROR(INDIRECT("ALS!"&amp;SUBSTITUTE(ADDRESS(1,$A10+($AN$7-$AN$8),4),"1","")&amp;MATCH(F$3,ALS!$A:$A,0)+ROW(ALS!$A:$A)-1)),INDIRECT("ALS!"&amp;SUBSTITUTE(ADDRESS(1,$A10+($AN$7-$AN$8),4),"1","")&amp;MATCH(F$3,ALS!$A:$A,0)+ROW(ALS!$A:$A)-1),IF(INDIRECT("ALS!"&amp;SUBSTITUTE(ADDRESS(1,$A10+($AN$7-$AN$8),4),"1","")&amp;MATCH(F$3,ALS!$A:$A,0)+ROW(ALS!$A:$A)-1)="n.d.","n.d.",IF(VALUE(SUBSTITUTE(SUBSTITUTE(INDIRECT("ALS!"&amp;SUBSTITUTE(ADDRESS(1,$A10+($AN$7-$AN$8),4),"1","")&amp;MATCH(F$3,ALS!$A:$A,0)+ROW(ALS!$A:$A)-1),".",","),"&lt;",""))&lt;=AX$4,"&lt;"&amp;AX$4,VALUE(SUBSTITUTE(SUBSTITUTE(INDIRECT("ALS!"&amp;SUBSTITUTE(ADDRESS(1,$A10+($AN$7-$AN$8),4),"1","")&amp;MATCH(F$3,ALS!$A:$A,0)+ROW(ALS!$A:$A)-1),".",","),"&lt;","")))))</f>
        <v>#VALUE!</v>
      </c>
      <c r="G10" s="26" t="e">
        <f ca="1">_xlfn.LET(_xlpm.GetVal,INDIRECT("ALS!"&amp;SUBSTITUTE(ADDRESS(1,$A10+($AN$7-$AN$8),4),"1","")&amp;MATCH(G$3,ALS!$A:$A,0)+ROW(ALS!$A$1:$A$200)-1),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0" s="26" t="e">
        <f ca="1">_xlfn.LET(_xlpm.GetVal,INDIRECT("ALS!"&amp;SUBSTITUTE(ADDRESS(1,$A10+($AN$7-$AN$8),4),"1","")&amp;MATCH(H$3,ALS!$A:$A,0)+ROW(ALS!$A$1:$A$200)-1),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0" s="26" t="e">
        <f ca="1">_xlfn.LET(_xlpm.GetVal,INDIRECT("ALS!"&amp;SUBSTITUTE(ADDRESS(1,$A10+($AN$7-$AN$8),4),"1","")&amp;MATCH(I$3,ALS!$A:$A,0)+ROW(ALS!$A$1:$A$200)-1),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0" s="26" t="e">
        <f ca="1">_xlfn.LET(_xlpm.GetVal,INDIRECT("ALS!"&amp;SUBSTITUTE(ADDRESS(1,$A10+($AN$7-$AN$8),4),"1","")&amp;MATCH(J$3,ALS!$A:$A,0)+ROW(ALS!$A$1:$A$200)-1),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0" s="26" t="e">
        <f ca="1">_xlfn.LET(_xlpm.GetVal,INDIRECT("ALS!"&amp;SUBSTITUTE(ADDRESS(1,$A10+($AN$7-$AN$8),4),"1","")&amp;MATCH(K$3,ALS!$A:$A,0)+ROW(ALS!$A$1:$A$200)-1),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0" s="26" t="e">
        <f ca="1">_xlfn.LET(_xlpm.GetVal,INDIRECT("ALS!"&amp;SUBSTITUTE(ADDRESS(1,$A10+($AN$7-$AN$8),4),"1","")&amp;MATCH(L$3,ALS!$A:$A,0)+ROW(ALS!$A$1:$A$200)-1),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0" s="26" t="e">
        <f ca="1">_xlfn.LET(_xlpm.GetVal,INDIRECT("ALS!"&amp;SUBSTITUTE(ADDRESS(1,$A10+($AN$7-$AN$8),4),"1","")&amp;MATCH(M$3,ALS!$A:$A,0)+ROW(ALS!$A$1:$A$200)-1),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0" s="26" t="e">
        <f ca="1">_xlfn.LET(_xlpm.GetVal,INDIRECT("ALS!"&amp;SUBSTITUTE(ADDRESS(1,$A10+($AN$7-$AN$8),4),"1","")&amp;MATCH(N$3,ALS!$A:$A,0)+ROW(ALS!$A$1:$A$200)-1),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0" s="26" t="e">
        <f ca="1">_xlfn.LET(_xlpm.GetVal,INDIRECT("ALS!"&amp;SUBSTITUTE(ADDRESS(1,$A10+($AN$7-$AN$8),4),"1","")&amp;MATCH(O$3,ALS!$A:$A,0)+ROW(ALS!$A$1:$A$200)-1),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0" s="26" t="e">
        <f ca="1">_xlfn.LET(_xlpm.GetVal,INDIRECT("ALS!"&amp;SUBSTITUTE(ADDRESS(1,$A10+($AN$7-$AN$8),4),"1","")&amp;MATCH(P$3,ALS!$A:$A,0)+ROW(ALS!$A$1:$A$200)-1),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0" s="26" t="e">
        <f ca="1">_xlfn.LET(_xlpm.GetVal,INDIRECT("ALS!"&amp;SUBSTITUTE(ADDRESS(1,$A10+($AN$7-$AN$8),4),"1","")&amp;MATCH(Q$3,ALS!$A:$A,0)+ROW(ALS!$A$1:$A$200)-1),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0" s="26" t="e">
        <f ca="1">_xlfn.LET(_xlpm.GetVal,INDIRECT("ALS!"&amp;SUBSTITUTE(ADDRESS(1,$A10+($AN$7-$AN$8),4),"1","")&amp;MATCH(R$3,ALS!$A:$A,0)+ROW(ALS!$A$1:$A$200)-1),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0" s="26" t="e">
        <f ca="1">_xlfn.LET(_xlpm.GetVal,INDIRECT("ALS!"&amp;SUBSTITUTE(ADDRESS(1,$A10+($AN$7-$AN$8),4),"1","")&amp;MATCH(S$3,ALS!$A:$A,0)+ROW(ALS!$A$1:$A$200)-1),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0" s="26" t="e">
        <f ca="1">_xlfn.LET(_xlpm.GetVal,INDIRECT("ALS!"&amp;SUBSTITUTE(ADDRESS(1,$A10+($AN$7-$AN$8),4),"1","")&amp;MATCH(T$3,ALS!$A:$A,0)+ROW(ALS!$A$1:$A$200)-1),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0" s="26" t="e">
        <f ca="1">_xlfn.LET(_xlpm.GetVal,INDIRECT("ALS!"&amp;SUBSTITUTE(ADDRESS(1,$A10+($AN$7-$AN$8),4),"1","")&amp;MATCH(U$3,ALS!$A:$A,0)+ROW(ALS!$A$1:$A$200)-1),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0" s="26" t="e">
        <f ca="1">_xlfn.LET(_xlpm.GetVal,INDIRECT("ALS!"&amp;SUBSTITUTE(ADDRESS(1,$A10+($AN$7-$AN$8),4),"1","")&amp;MATCH(V$3,ALS!$A:$A,0)+ROW(ALS!$A$1:$A$200)-1),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0" s="26" t="e">
        <f ca="1">_xlfn.LET(_xlpm.GetVal,INDIRECT("ALS!"&amp;SUBSTITUTE(ADDRESS(1,$A10+($AN$7-$AN$8),4),"1","")&amp;MATCH(W$3,ALS!$A:$A,0)+ROW(ALS!$A$1:$A$200)-1),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0" s="26" t="e">
        <f ca="1">_xlfn.LET(_xlpm.GetVal,INDIRECT("ALS!"&amp;SUBSTITUTE(ADDRESS(1,$A10+($AN$7-$AN$8),4),"1","")&amp;MATCH(X$3,ALS!$A:$A,0)+ROW(ALS!$A$1:$A$200)-1),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0" s="26" t="e">
        <f ca="1">_xlfn.LET(_xlpm.GetVal,INDIRECT("ALS!"&amp;SUBSTITUTE(ADDRESS(1,$A10+($AN$7-$AN$8),4),"1","")&amp;MATCH(Y$3,ALS!$A:$A,0)+ROW(ALS!$A$1:$A$200)-1),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0" s="26" t="e">
        <f ca="1">_xlfn.LET(_xlpm.GetVal,INDIRECT("ALS!"&amp;SUBSTITUTE(ADDRESS(1,$A10+($AN$7-$AN$8),4),"1","")&amp;MATCH(Z$3,ALS!$A:$A,0)+ROW(ALS!$A$1:$A$200)-1),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0" s="26" t="e">
        <f ca="1">_xlfn.LET(_xlpm.GetVal,INDIRECT("ALS!"&amp;SUBSTITUTE(ADDRESS(1,$A10+($AN$7-$AN$8),4),"1","")&amp;MATCH(AA$3,ALS!$A:$A,0)+ROW(ALS!$A$1:$A$200)-1),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0" s="26" t="e">
        <f ca="1">_xlfn.LET(_xlpm.GetVal,INDIRECT("ALS!"&amp;SUBSTITUTE(ADDRESS(1,$A10+($AN$7-$AN$8),4),"1","")&amp;MATCH(AB$3,ALS!$A:$A,0)+ROW(ALS!$A$1:$A$200)-1),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0" s="26" t="e">
        <f ca="1">_xlfn.LET(_xlpm.GetVal,INDIRECT("ALS!"&amp;SUBSTITUTE(ADDRESS(1,$A10+($AN$7-$AN$8),4),"1","")&amp;MATCH(AC$3,ALS!$A:$A,0)+ROW(ALS!$A$1:$A$200)-1),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0" s="26" t="e">
        <f ca="1">_xlfn.LET(_xlpm.GetVal,INDIRECT("ALS!"&amp;SUBSTITUTE(ADDRESS(1,$A10+($AN$7-$AN$8),4),"1","")&amp;MATCH(AD$3,ALS!$A:$A,0)+ROW(ALS!$A$1:$A$200)-1),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0" s="26" t="e">
        <f ca="1">_xlfn.LET(_xlpm.GetVal,INDIRECT("ALS!"&amp;SUBSTITUTE(ADDRESS(1,$A10+($AN$7-$AN$8),4),"1","")&amp;MATCH(AE$3,ALS!$A:$A,0)+ROW(ALS!$A$1:$A$200)-1),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0" s="26" t="e">
        <f ca="1">_xlfn.LET(_xlpm.GetVal,INDIRECT("ALS!"&amp;SUBSTITUTE(ADDRESS(1,$A10+($AN$7-$AN$8),4),"1","")&amp;MATCH(AF$3,ALS!$A:$A,0)+ROW(ALS!$A$1:$A$200)-1),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0" s="26" t="e">
        <f ca="1">_xlfn.LET(_xlpm.GetVal,INDIRECT("ALS!"&amp;SUBSTITUTE(ADDRESS(1,$A10+($AN$7-$AN$8),4),"1","")&amp;MATCH(AG$3,ALS!$A:$A,0)+ROW(ALS!$A$1:$A$200)-1),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0" s="25" t="str">
        <f t="shared" ca="1" si="3"/>
        <v/>
      </c>
      <c r="AI10" s="26" t="e">
        <f ca="1">_xlfn.IFS(SUBSTITUTE(INDIRECT("ALS!"&amp;SUBSTITUTE(ADDRESS(1,$A10+($AN$7-$AN$8),4),"1","")&amp;MATCH(AI$3,ALS!$A:$A,0)+ROW(ALS!$A:$A)-1)," ","")="","",ISERROR(INDIRECT("ALS!"&amp;SUBSTITUTE(ADDRESS(1,$A10+($AN$7-$AN$8),4),"1","")&amp;MATCH(AI$3,ALS!$A:$A,0)+ROW(ALS!$A:$A)-1)),INDIRECT("ALS!"&amp;SUBSTITUTE(ADDRESS(1,$A10+($AN$7-$AN$8),4),"1","")&amp;MATCH(AI$3,ALS!$A:$A,0)+ROW(ALS!$A:$A)-1),OR(LOWER(SUBSTITUTE(SUBSTITUTE(INDIRECT("ALS!"&amp;SUBSTITUTE(ADDRESS(1,$A10+($AN$7-$AN$8),4),"1","")&amp;MATCH(AI$3,ALS!$A:$A,0)+ROW(ALS!$A:$A)-1),".","")," ",""))="nd",LOWER(SUBSTITUTE(SUBSTITUTE(INDIRECT("ALS!"&amp;SUBSTITUTE(ADDRESS(1,$A10+($AN$7-$AN$8),4),"1","")&amp;MATCH(AI$3,ALS!$A:$A,0)+ROW(ALS!$A:$A)-1),".","")," ",""))="ikkepåvist"),"n.d.",OR(LEFT(LOWER(SUBSTITUTE(SUBSTITUTE(INDIRECT("ALS!"&amp;SUBSTITUTE(ADDRESS(1,$A10+($AN$7-$AN$8),4),"1","")&amp;MATCH(AI$3,ALS!$A:$A,0)+ROW(ALS!$A:$A)-1),".",",")," ","")),2)="&lt; ",LEFT(LOWER(SUBSTITUTE(SUBSTITUTE(INDIRECT("ALS!"&amp;SUBSTITUTE(ADDRESS(1,$A10+($AN$7-$AN$8),4),"1","")&amp;MATCH(AI$3,ALS!$A:$A,0)+ROW(ALS!$A:$A)-1),".",",")," ","")),1)="&lt;"),"&lt;"&amp;VALUE(SUBSTITUTE(SUBSTITUTE(SUBSTITUTE(INDIRECT("ALS!"&amp;SUBSTITUTE(ADDRESS(1,$A10+($AN$7-$AN$8),4),"1","")&amp;MATCH(AI$3,ALS!$A:$A,0)+ROW(ALS!$A:$A)-1),".",",")," ",""),"&lt;",""))*AI$2,NOT(ISERROR(VALUE(SUBSTITUTE(SUBSTITUTE(INDIRECT("ALS!"&amp;SUBSTITUTE(ADDRESS(1,$A10+($AN$7-$AN$8),4),"1","")&amp;MATCH(AI$3,ALS!$A:$A,0)+ROW(ALS!$A:$A)-1),".",",")," ","")))),VALUE(SUBSTITUTE(SUBSTITUTE(INDIRECT("ALS!"&amp;SUBSTITUTE(ADDRESS(1,$A10+($AN$7-$AN$8),4),"1","")&amp;MATCH(AI$3,ALS!$A:$A,0)+ROW(ALS!$A:$A)-1),".",",")," ","")),TRUE,"ERROR")</f>
        <v>#VALUE!</v>
      </c>
      <c r="AJ10" s="26" t="e">
        <f ca="1">_xlfn.IFS(SUBSTITUTE(INDIRECT("ALS!"&amp;SUBSTITUTE(ADDRESS(1,$A10+($AN$7-$AN$8),4),"1","")&amp;MATCH(AJ$3,ALS!$A:$A,0)+ROW(ALS!$A:$A)-1)," ","")="","",ISERROR(INDIRECT("ALS!"&amp;SUBSTITUTE(ADDRESS(1,$A10+($AN$7-$AN$8),4),"1","")&amp;MATCH(AJ$3,ALS!$A:$A,0)+ROW(ALS!$A:$A)-1)),INDIRECT("ALS!"&amp;SUBSTITUTE(ADDRESS(1,$A10+($AN$7-$AN$8),4),"1","")&amp;MATCH(AJ$3,ALS!$A:$A,0)+ROW(ALS!$A:$A)-1),OR(LOWER(SUBSTITUTE(SUBSTITUTE(INDIRECT("ALS!"&amp;SUBSTITUTE(ADDRESS(1,$A10+($AN$7-$AN$8),4),"1","")&amp;MATCH(AJ$3,ALS!$A:$A,0)+ROW(ALS!$A:$A)-1),".","")," ",""))="nd",LOWER(SUBSTITUTE(SUBSTITUTE(INDIRECT("ALS!"&amp;SUBSTITUTE(ADDRESS(1,$A10+($AN$7-$AN$8),4),"1","")&amp;MATCH(AJ$3,ALS!$A:$A,0)+ROW(ALS!$A:$A)-1),".","")," ",""))="ikkepåvist"),"n.d.",OR(LEFT(LOWER(SUBSTITUTE(SUBSTITUTE(INDIRECT("ALS!"&amp;SUBSTITUTE(ADDRESS(1,$A10+($AN$7-$AN$8),4),"1","")&amp;MATCH(AJ$3,ALS!$A:$A,0)+ROW(ALS!$A:$A)-1),".",",")," ","")),2)="&lt; ",LEFT(LOWER(SUBSTITUTE(SUBSTITUTE(INDIRECT("ALS!"&amp;SUBSTITUTE(ADDRESS(1,$A10+($AN$7-$AN$8),4),"1","")&amp;MATCH(AJ$3,ALS!$A:$A,0)+ROW(ALS!$A:$A)-1),".",",")," ","")),1)="&lt;"),"&lt;"&amp;VALUE(SUBSTITUTE(SUBSTITUTE(SUBSTITUTE(INDIRECT("ALS!"&amp;SUBSTITUTE(ADDRESS(1,$A10+($AN$7-$AN$8),4),"1","")&amp;MATCH(AJ$3,ALS!$A:$A,0)+ROW(ALS!$A:$A)-1),".",",")," ",""),"&lt;",""))*AJ$2,NOT(ISERROR(VALUE(SUBSTITUTE(SUBSTITUTE(INDIRECT("ALS!"&amp;SUBSTITUTE(ADDRESS(1,$A10+($AN$7-$AN$8),4),"1","")&amp;MATCH(AJ$3,ALS!$A:$A,0)+ROW(ALS!$A:$A)-1),".",",")," ","")))),VALUE(SUBSTITUTE(SUBSTITUTE(INDIRECT("ALS!"&amp;SUBSTITUTE(ADDRESS(1,$A10+($AN$7-$AN$8),4),"1","")&amp;MATCH(AJ$3,ALS!$A:$A,0)+ROW(ALS!$A:$A)-1),".",",")," ","")),TRUE,"ERROR")</f>
        <v>#VALUE!</v>
      </c>
      <c r="AQ10" s="7"/>
      <c r="AV10" t="s">
        <v>13</v>
      </c>
      <c r="AW10" t="s">
        <v>355</v>
      </c>
      <c r="AX10" t="s">
        <v>356</v>
      </c>
      <c r="AY10" t="s">
        <v>5</v>
      </c>
      <c r="AZ10" t="s">
        <v>6</v>
      </c>
      <c r="BA10" t="s">
        <v>7</v>
      </c>
      <c r="BB10" t="s">
        <v>8</v>
      </c>
      <c r="BC10" t="s">
        <v>9</v>
      </c>
      <c r="BD10" t="s">
        <v>10</v>
      </c>
      <c r="BE10" t="s">
        <v>11</v>
      </c>
      <c r="BF10" t="s">
        <v>12</v>
      </c>
      <c r="BG10" t="s">
        <v>321</v>
      </c>
      <c r="BR10" t="s">
        <v>326</v>
      </c>
      <c r="BS10" t="s">
        <v>100</v>
      </c>
      <c r="BT10" t="s">
        <v>164</v>
      </c>
    </row>
    <row r="11" spans="1:83" x14ac:dyDescent="0.25">
      <c r="A11" t="e">
        <f t="shared" ca="1" si="4"/>
        <v>#VALUE!</v>
      </c>
      <c r="B11" t="e">
        <f ca="1">IF(
LEN(C11)&gt;0,
SUBSTITUTE(SUBSTITUTE(SUBSTITUTE(INDIRECT("ALS!"&amp;SUBSTITUTE(ADDRESS(1,A11+($AN$7-$AN$8),4),"1","")&amp;MATCH("ELEMENT",ALS!A:A,0)+ROW(ALS!A:A)-1),"Jord",""),"Sediment",""),C11,""),
SUBSTITUTE(SUBSTITUTE(INDIRECT("ALS!"&amp;SUBSTITUTE(ADDRESS(1,A11+($AN$7-$AN$8),4),"1","")&amp;MATCH("ELEMENT",ALS!A:A,0)+ROW(ALS!A:A)-1),"Jord",""),"Sediment","")
)</f>
        <v>#VALUE!</v>
      </c>
      <c r="C11" t="str">
        <f ca="1" xml:space="preserve">
_xlfn.LET(_xlpm.GetName,INDIRECT("ALS!"&amp;SUBSTITUTE(ADDRESS(1,A11+($AN$7-$AN$8),4),"1","")&amp;MATCH("ELEMENT",ALS!$A$1:$A$200,0)+ROW(ALS!$A$1:$A$200)-1),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1" s="22" t="e">
        <f ca="1">IF(ISERROR(INDIRECT("ALS!"&amp;SUBSTITUTE(ADDRESS(1,$A11+($AN$7-$AN$8),4),"1","")&amp;MATCH(D$3,ALS!$A:$A,0)+ROW(ALS!$A:$A)-1)),INDIRECT("ALS!"&amp;SUBSTITUTE(ADDRESS(1,$A11+($AN$7-$AN$8),4),"1","")&amp;MATCH(D$3,ALS!$A:$A,0)+ROW(ALS!$A:$A)-1),IF(INDIRECT("ALS!"&amp;SUBSTITUTE(ADDRESS(1,$A11+($AN$7-$AN$8),4),"1","")&amp;MATCH(D$3,ALS!$A:$A,0)+ROW(ALS!$A:$A)-1)="n.d.","n.d.",IF(VALUE(SUBSTITUTE(SUBSTITUTE(INDIRECT("ALS!"&amp;SUBSTITUTE(ADDRESS(1,$A11+($AN$7-$AN$8),4),"1","")&amp;MATCH(D$3,ALS!$A:$A,0)+ROW(ALS!$A:$A)-1),".",","),"&lt;",""))&lt;=AV$4,"&lt;"&amp;AV$4,VALUE(SUBSTITUTE(SUBSTITUTE(INDIRECT("ALS!"&amp;SUBSTITUTE(ADDRESS(1,$A11+($AN$7-$AN$8),4),"1","")&amp;MATCH(D$3,ALS!$A:$A,0)+ROW(ALS!$A:$A)-1),".",","),"&lt;","")))))</f>
        <v>#VALUE!</v>
      </c>
      <c r="E11" s="22" t="e">
        <f ca="1">IF(ISERROR(INDIRECT("ALS!"&amp;SUBSTITUTE(ADDRESS(1,$A11+($AN$7-$AN$8),4),"1","")&amp;MATCH(E$3,ALS!$A:$A,0)+ROW(ALS!$A:$A)-1)),INDIRECT("ALS!"&amp;SUBSTITUTE(ADDRESS(1,$A11+($AN$7-$AN$8),4),"1","")&amp;MATCH(E$3,ALS!$A:$A,0)+ROW(ALS!$A:$A)-1),IF(INDIRECT("ALS!"&amp;SUBSTITUTE(ADDRESS(1,$A11+($AN$7-$AN$8),4),"1","")&amp;MATCH(E$3,ALS!$A:$A,0)+ROW(ALS!$A:$A)-1)="n.d.","n.d.",IF(VALUE(SUBSTITUTE(SUBSTITUTE(INDIRECT("ALS!"&amp;SUBSTITUTE(ADDRESS(1,$A11+($AN$7-$AN$8),4),"1","")&amp;MATCH(E$3,ALS!$A:$A,0)+ROW(ALS!$A:$A)-1),".",","),"&lt;",""))&lt;=AW$4,"&lt;"&amp;AW$4,VALUE(SUBSTITUTE(SUBSTITUTE(INDIRECT("ALS!"&amp;SUBSTITUTE(ADDRESS(1,$A11+($AN$7-$AN$8),4),"1","")&amp;MATCH(E$3,ALS!$A:$A,0)+ROW(ALS!$A:$A)-1),".",","),"&lt;","")))))</f>
        <v>#VALUE!</v>
      </c>
      <c r="F11" s="22" t="e">
        <f ca="1">IF(ISERROR(INDIRECT("ALS!"&amp;SUBSTITUTE(ADDRESS(1,$A11+($AN$7-$AN$8),4),"1","")&amp;MATCH(F$3,ALS!$A:$A,0)+ROW(ALS!$A:$A)-1)),INDIRECT("ALS!"&amp;SUBSTITUTE(ADDRESS(1,$A11+($AN$7-$AN$8),4),"1","")&amp;MATCH(F$3,ALS!$A:$A,0)+ROW(ALS!$A:$A)-1),IF(INDIRECT("ALS!"&amp;SUBSTITUTE(ADDRESS(1,$A11+($AN$7-$AN$8),4),"1","")&amp;MATCH(F$3,ALS!$A:$A,0)+ROW(ALS!$A:$A)-1)="n.d.","n.d.",IF(VALUE(SUBSTITUTE(SUBSTITUTE(INDIRECT("ALS!"&amp;SUBSTITUTE(ADDRESS(1,$A11+($AN$7-$AN$8),4),"1","")&amp;MATCH(F$3,ALS!$A:$A,0)+ROW(ALS!$A:$A)-1),".",","),"&lt;",""))&lt;=AX$4,"&lt;"&amp;AX$4,VALUE(SUBSTITUTE(SUBSTITUTE(INDIRECT("ALS!"&amp;SUBSTITUTE(ADDRESS(1,$A11+($AN$7-$AN$8),4),"1","")&amp;MATCH(F$3,ALS!$A:$A,0)+ROW(ALS!$A:$A)-1),".",","),"&lt;","")))))</f>
        <v>#VALUE!</v>
      </c>
      <c r="G11" s="26" t="e">
        <f ca="1">_xlfn.LET(_xlpm.GetVal,INDIRECT("ALS!"&amp;SUBSTITUTE(ADDRESS(1,$A11+($AN$7-$AN$8),4),"1","")&amp;MATCH(G$3,ALS!$A:$A,0)+ROW(ALS!$A$1:$A$200)-1),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1" s="26" t="e">
        <f ca="1">_xlfn.LET(_xlpm.GetVal,INDIRECT("ALS!"&amp;SUBSTITUTE(ADDRESS(1,$A11+($AN$7-$AN$8),4),"1","")&amp;MATCH(H$3,ALS!$A:$A,0)+ROW(ALS!$A$1:$A$200)-1),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1" s="26" t="e">
        <f ca="1">_xlfn.LET(_xlpm.GetVal,INDIRECT("ALS!"&amp;SUBSTITUTE(ADDRESS(1,$A11+($AN$7-$AN$8),4),"1","")&amp;MATCH(I$3,ALS!$A:$A,0)+ROW(ALS!$A$1:$A$200)-1),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1" s="26" t="e">
        <f ca="1">_xlfn.LET(_xlpm.GetVal,INDIRECT("ALS!"&amp;SUBSTITUTE(ADDRESS(1,$A11+($AN$7-$AN$8),4),"1","")&amp;MATCH(J$3,ALS!$A:$A,0)+ROW(ALS!$A$1:$A$200)-1),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1" s="26" t="e">
        <f ca="1">_xlfn.LET(_xlpm.GetVal,INDIRECT("ALS!"&amp;SUBSTITUTE(ADDRESS(1,$A11+($AN$7-$AN$8),4),"1","")&amp;MATCH(K$3,ALS!$A:$A,0)+ROW(ALS!$A$1:$A$200)-1),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1" s="26" t="e">
        <f ca="1">_xlfn.LET(_xlpm.GetVal,INDIRECT("ALS!"&amp;SUBSTITUTE(ADDRESS(1,$A11+($AN$7-$AN$8),4),"1","")&amp;MATCH(L$3,ALS!$A:$A,0)+ROW(ALS!$A$1:$A$200)-1),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1" s="26" t="e">
        <f ca="1">_xlfn.LET(_xlpm.GetVal,INDIRECT("ALS!"&amp;SUBSTITUTE(ADDRESS(1,$A11+($AN$7-$AN$8),4),"1","")&amp;MATCH(M$3,ALS!$A:$A,0)+ROW(ALS!$A$1:$A$200)-1),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1" s="26" t="e">
        <f ca="1">_xlfn.LET(_xlpm.GetVal,INDIRECT("ALS!"&amp;SUBSTITUTE(ADDRESS(1,$A11+($AN$7-$AN$8),4),"1","")&amp;MATCH(N$3,ALS!$A:$A,0)+ROW(ALS!$A$1:$A$200)-1),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1" s="26" t="e">
        <f ca="1">_xlfn.LET(_xlpm.GetVal,INDIRECT("ALS!"&amp;SUBSTITUTE(ADDRESS(1,$A11+($AN$7-$AN$8),4),"1","")&amp;MATCH(O$3,ALS!$A:$A,0)+ROW(ALS!$A$1:$A$200)-1),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1" s="26" t="e">
        <f ca="1">_xlfn.LET(_xlpm.GetVal,INDIRECT("ALS!"&amp;SUBSTITUTE(ADDRESS(1,$A11+($AN$7-$AN$8),4),"1","")&amp;MATCH(P$3,ALS!$A:$A,0)+ROW(ALS!$A$1:$A$200)-1),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1" s="26" t="e">
        <f ca="1">_xlfn.LET(_xlpm.GetVal,INDIRECT("ALS!"&amp;SUBSTITUTE(ADDRESS(1,$A11+($AN$7-$AN$8),4),"1","")&amp;MATCH(Q$3,ALS!$A:$A,0)+ROW(ALS!$A$1:$A$200)-1),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1" s="26" t="e">
        <f ca="1">_xlfn.LET(_xlpm.GetVal,INDIRECT("ALS!"&amp;SUBSTITUTE(ADDRESS(1,$A11+($AN$7-$AN$8),4),"1","")&amp;MATCH(R$3,ALS!$A:$A,0)+ROW(ALS!$A$1:$A$200)-1),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1" s="26" t="e">
        <f ca="1">_xlfn.LET(_xlpm.GetVal,INDIRECT("ALS!"&amp;SUBSTITUTE(ADDRESS(1,$A11+($AN$7-$AN$8),4),"1","")&amp;MATCH(S$3,ALS!$A:$A,0)+ROW(ALS!$A$1:$A$200)-1),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1" s="26" t="e">
        <f ca="1">_xlfn.LET(_xlpm.GetVal,INDIRECT("ALS!"&amp;SUBSTITUTE(ADDRESS(1,$A11+($AN$7-$AN$8),4),"1","")&amp;MATCH(T$3,ALS!$A:$A,0)+ROW(ALS!$A$1:$A$200)-1),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1" s="26" t="e">
        <f ca="1">_xlfn.LET(_xlpm.GetVal,INDIRECT("ALS!"&amp;SUBSTITUTE(ADDRESS(1,$A11+($AN$7-$AN$8),4),"1","")&amp;MATCH(U$3,ALS!$A:$A,0)+ROW(ALS!$A$1:$A$200)-1),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1" s="26" t="e">
        <f ca="1">_xlfn.LET(_xlpm.GetVal,INDIRECT("ALS!"&amp;SUBSTITUTE(ADDRESS(1,$A11+($AN$7-$AN$8),4),"1","")&amp;MATCH(V$3,ALS!$A:$A,0)+ROW(ALS!$A$1:$A$200)-1),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1" s="26" t="e">
        <f ca="1">_xlfn.LET(_xlpm.GetVal,INDIRECT("ALS!"&amp;SUBSTITUTE(ADDRESS(1,$A11+($AN$7-$AN$8),4),"1","")&amp;MATCH(W$3,ALS!$A:$A,0)+ROW(ALS!$A$1:$A$200)-1),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1" s="26" t="e">
        <f ca="1">_xlfn.LET(_xlpm.GetVal,INDIRECT("ALS!"&amp;SUBSTITUTE(ADDRESS(1,$A11+($AN$7-$AN$8),4),"1","")&amp;MATCH(X$3,ALS!$A:$A,0)+ROW(ALS!$A$1:$A$200)-1),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1" s="26" t="e">
        <f ca="1">_xlfn.LET(_xlpm.GetVal,INDIRECT("ALS!"&amp;SUBSTITUTE(ADDRESS(1,$A11+($AN$7-$AN$8),4),"1","")&amp;MATCH(Y$3,ALS!$A:$A,0)+ROW(ALS!$A$1:$A$200)-1),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1" s="26" t="e">
        <f ca="1">_xlfn.LET(_xlpm.GetVal,INDIRECT("ALS!"&amp;SUBSTITUTE(ADDRESS(1,$A11+($AN$7-$AN$8),4),"1","")&amp;MATCH(Z$3,ALS!$A:$A,0)+ROW(ALS!$A$1:$A$200)-1),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1" s="26" t="e">
        <f ca="1">_xlfn.LET(_xlpm.GetVal,INDIRECT("ALS!"&amp;SUBSTITUTE(ADDRESS(1,$A11+($AN$7-$AN$8),4),"1","")&amp;MATCH(AA$3,ALS!$A:$A,0)+ROW(ALS!$A$1:$A$200)-1),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1" s="26" t="e">
        <f ca="1">_xlfn.LET(_xlpm.GetVal,INDIRECT("ALS!"&amp;SUBSTITUTE(ADDRESS(1,$A11+($AN$7-$AN$8),4),"1","")&amp;MATCH(AB$3,ALS!$A:$A,0)+ROW(ALS!$A$1:$A$200)-1),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1" s="26" t="e">
        <f ca="1">_xlfn.LET(_xlpm.GetVal,INDIRECT("ALS!"&amp;SUBSTITUTE(ADDRESS(1,$A11+($AN$7-$AN$8),4),"1","")&amp;MATCH(AC$3,ALS!$A:$A,0)+ROW(ALS!$A$1:$A$200)-1),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1" s="26" t="e">
        <f ca="1">_xlfn.LET(_xlpm.GetVal,INDIRECT("ALS!"&amp;SUBSTITUTE(ADDRESS(1,$A11+($AN$7-$AN$8),4),"1","")&amp;MATCH(AD$3,ALS!$A:$A,0)+ROW(ALS!$A$1:$A$200)-1),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1" s="26" t="e">
        <f ca="1">_xlfn.LET(_xlpm.GetVal,INDIRECT("ALS!"&amp;SUBSTITUTE(ADDRESS(1,$A11+($AN$7-$AN$8),4),"1","")&amp;MATCH(AE$3,ALS!$A:$A,0)+ROW(ALS!$A$1:$A$200)-1),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1" s="26" t="e">
        <f ca="1">_xlfn.LET(_xlpm.GetVal,INDIRECT("ALS!"&amp;SUBSTITUTE(ADDRESS(1,$A11+($AN$7-$AN$8),4),"1","")&amp;MATCH(AF$3,ALS!$A:$A,0)+ROW(ALS!$A$1:$A$200)-1),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1" s="26" t="e">
        <f ca="1">_xlfn.LET(_xlpm.GetVal,INDIRECT("ALS!"&amp;SUBSTITUTE(ADDRESS(1,$A11+($AN$7-$AN$8),4),"1","")&amp;MATCH(AG$3,ALS!$A:$A,0)+ROW(ALS!$A$1:$A$200)-1),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1" s="25" t="str">
        <f t="shared" ca="1" si="3"/>
        <v/>
      </c>
      <c r="AI11" s="26" t="e">
        <f ca="1">_xlfn.IFS(SUBSTITUTE(INDIRECT("ALS!"&amp;SUBSTITUTE(ADDRESS(1,$A11+($AN$7-$AN$8),4),"1","")&amp;MATCH(AI$3,ALS!$A:$A,0)+ROW(ALS!$A:$A)-1)," ","")="","",ISERROR(INDIRECT("ALS!"&amp;SUBSTITUTE(ADDRESS(1,$A11+($AN$7-$AN$8),4),"1","")&amp;MATCH(AI$3,ALS!$A:$A,0)+ROW(ALS!$A:$A)-1)),INDIRECT("ALS!"&amp;SUBSTITUTE(ADDRESS(1,$A11+($AN$7-$AN$8),4),"1","")&amp;MATCH(AI$3,ALS!$A:$A,0)+ROW(ALS!$A:$A)-1),OR(LOWER(SUBSTITUTE(SUBSTITUTE(INDIRECT("ALS!"&amp;SUBSTITUTE(ADDRESS(1,$A11+($AN$7-$AN$8),4),"1","")&amp;MATCH(AI$3,ALS!$A:$A,0)+ROW(ALS!$A:$A)-1),".","")," ",""))="nd",LOWER(SUBSTITUTE(SUBSTITUTE(INDIRECT("ALS!"&amp;SUBSTITUTE(ADDRESS(1,$A11+($AN$7-$AN$8),4),"1","")&amp;MATCH(AI$3,ALS!$A:$A,0)+ROW(ALS!$A:$A)-1),".","")," ",""))="ikkepåvist"),"n.d.",OR(LEFT(LOWER(SUBSTITUTE(SUBSTITUTE(INDIRECT("ALS!"&amp;SUBSTITUTE(ADDRESS(1,$A11+($AN$7-$AN$8),4),"1","")&amp;MATCH(AI$3,ALS!$A:$A,0)+ROW(ALS!$A:$A)-1),".",",")," ","")),2)="&lt; ",LEFT(LOWER(SUBSTITUTE(SUBSTITUTE(INDIRECT("ALS!"&amp;SUBSTITUTE(ADDRESS(1,$A11+($AN$7-$AN$8),4),"1","")&amp;MATCH(AI$3,ALS!$A:$A,0)+ROW(ALS!$A:$A)-1),".",",")," ","")),1)="&lt;"),"&lt;"&amp;VALUE(SUBSTITUTE(SUBSTITUTE(SUBSTITUTE(INDIRECT("ALS!"&amp;SUBSTITUTE(ADDRESS(1,$A11+($AN$7-$AN$8),4),"1","")&amp;MATCH(AI$3,ALS!$A:$A,0)+ROW(ALS!$A:$A)-1),".",",")," ",""),"&lt;",""))*AI$2,NOT(ISERROR(VALUE(SUBSTITUTE(SUBSTITUTE(INDIRECT("ALS!"&amp;SUBSTITUTE(ADDRESS(1,$A11+($AN$7-$AN$8),4),"1","")&amp;MATCH(AI$3,ALS!$A:$A,0)+ROW(ALS!$A:$A)-1),".",",")," ","")))),VALUE(SUBSTITUTE(SUBSTITUTE(INDIRECT("ALS!"&amp;SUBSTITUTE(ADDRESS(1,$A11+($AN$7-$AN$8),4),"1","")&amp;MATCH(AI$3,ALS!$A:$A,0)+ROW(ALS!$A:$A)-1),".",",")," ","")),TRUE,"ERROR")</f>
        <v>#VALUE!</v>
      </c>
      <c r="AJ11" s="26" t="e">
        <f ca="1">_xlfn.IFS(SUBSTITUTE(INDIRECT("ALS!"&amp;SUBSTITUTE(ADDRESS(1,$A11+($AN$7-$AN$8),4),"1","")&amp;MATCH(AJ$3,ALS!$A:$A,0)+ROW(ALS!$A:$A)-1)," ","")="","",ISERROR(INDIRECT("ALS!"&amp;SUBSTITUTE(ADDRESS(1,$A11+($AN$7-$AN$8),4),"1","")&amp;MATCH(AJ$3,ALS!$A:$A,0)+ROW(ALS!$A:$A)-1)),INDIRECT("ALS!"&amp;SUBSTITUTE(ADDRESS(1,$A11+($AN$7-$AN$8),4),"1","")&amp;MATCH(AJ$3,ALS!$A:$A,0)+ROW(ALS!$A:$A)-1),OR(LOWER(SUBSTITUTE(SUBSTITUTE(INDIRECT("ALS!"&amp;SUBSTITUTE(ADDRESS(1,$A11+($AN$7-$AN$8),4),"1","")&amp;MATCH(AJ$3,ALS!$A:$A,0)+ROW(ALS!$A:$A)-1),".","")," ",""))="nd",LOWER(SUBSTITUTE(SUBSTITUTE(INDIRECT("ALS!"&amp;SUBSTITUTE(ADDRESS(1,$A11+($AN$7-$AN$8),4),"1","")&amp;MATCH(AJ$3,ALS!$A:$A,0)+ROW(ALS!$A:$A)-1),".","")," ",""))="ikkepåvist"),"n.d.",OR(LEFT(LOWER(SUBSTITUTE(SUBSTITUTE(INDIRECT("ALS!"&amp;SUBSTITUTE(ADDRESS(1,$A11+($AN$7-$AN$8),4),"1","")&amp;MATCH(AJ$3,ALS!$A:$A,0)+ROW(ALS!$A:$A)-1),".",",")," ","")),2)="&lt; ",LEFT(LOWER(SUBSTITUTE(SUBSTITUTE(INDIRECT("ALS!"&amp;SUBSTITUTE(ADDRESS(1,$A11+($AN$7-$AN$8),4),"1","")&amp;MATCH(AJ$3,ALS!$A:$A,0)+ROW(ALS!$A:$A)-1),".",",")," ","")),1)="&lt;"),"&lt;"&amp;VALUE(SUBSTITUTE(SUBSTITUTE(SUBSTITUTE(INDIRECT("ALS!"&amp;SUBSTITUTE(ADDRESS(1,$A11+($AN$7-$AN$8),4),"1","")&amp;MATCH(AJ$3,ALS!$A:$A,0)+ROW(ALS!$A:$A)-1),".",",")," ",""),"&lt;",""))*AJ$2,NOT(ISERROR(VALUE(SUBSTITUTE(SUBSTITUTE(INDIRECT("ALS!"&amp;SUBSTITUTE(ADDRESS(1,$A11+($AN$7-$AN$8),4),"1","")&amp;MATCH(AJ$3,ALS!$A:$A,0)+ROW(ALS!$A:$A)-1),".",",")," ","")))),VALUE(SUBSTITUTE(SUBSTITUTE(INDIRECT("ALS!"&amp;SUBSTITUTE(ADDRESS(1,$A11+($AN$7-$AN$8),4),"1","")&amp;MATCH(AJ$3,ALS!$A:$A,0)+ROW(ALS!$A:$A)-1),".",",")," ","")),TRUE,"ERROR")</f>
        <v>#VALUE!</v>
      </c>
      <c r="AV11" t="s">
        <v>325</v>
      </c>
      <c r="AW11" t="s">
        <v>348</v>
      </c>
      <c r="AX11" t="s">
        <v>322</v>
      </c>
    </row>
    <row r="12" spans="1:83" x14ac:dyDescent="0.25">
      <c r="A12" t="e">
        <f t="shared" ca="1" si="4"/>
        <v>#VALUE!</v>
      </c>
      <c r="B12" t="e">
        <f ca="1">IF(
LEN(C12)&gt;0,
SUBSTITUTE(SUBSTITUTE(SUBSTITUTE(INDIRECT("ALS!"&amp;SUBSTITUTE(ADDRESS(1,A12+($AN$7-$AN$8),4),"1","")&amp;MATCH("ELEMENT",ALS!A:A,0)+ROW(ALS!A:A)-1),"Jord",""),"Sediment",""),C12,""),
SUBSTITUTE(SUBSTITUTE(INDIRECT("ALS!"&amp;SUBSTITUTE(ADDRESS(1,A12+($AN$7-$AN$8),4),"1","")&amp;MATCH("ELEMENT",ALS!A:A,0)+ROW(ALS!A:A)-1),"Jord",""),"Sediment","")
)</f>
        <v>#VALUE!</v>
      </c>
      <c r="C12" t="str">
        <f ca="1" xml:space="preserve">
_xlfn.LET(_xlpm.GetName,INDIRECT("ALS!"&amp;SUBSTITUTE(ADDRESS(1,A12+($AN$7-$AN$8),4),"1","")&amp;MATCH("ELEMENT",ALS!$A$1:$A$200,0)+ROW(ALS!$A$1:$A$200)-1),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2" s="22" t="e">
        <f ca="1">IF(ISERROR(INDIRECT("ALS!"&amp;SUBSTITUTE(ADDRESS(1,$A12+($AN$7-$AN$8),4),"1","")&amp;MATCH(D$3,ALS!$A:$A,0)+ROW(ALS!$A:$A)-1)),INDIRECT("ALS!"&amp;SUBSTITUTE(ADDRESS(1,$A12+($AN$7-$AN$8),4),"1","")&amp;MATCH(D$3,ALS!$A:$A,0)+ROW(ALS!$A:$A)-1),IF(INDIRECT("ALS!"&amp;SUBSTITUTE(ADDRESS(1,$A12+($AN$7-$AN$8),4),"1","")&amp;MATCH(D$3,ALS!$A:$A,0)+ROW(ALS!$A:$A)-1)="n.d.","n.d.",IF(VALUE(SUBSTITUTE(SUBSTITUTE(INDIRECT("ALS!"&amp;SUBSTITUTE(ADDRESS(1,$A12+($AN$7-$AN$8),4),"1","")&amp;MATCH(D$3,ALS!$A:$A,0)+ROW(ALS!$A:$A)-1),".",","),"&lt;",""))&lt;=AV$4,"&lt;"&amp;AV$4,VALUE(SUBSTITUTE(SUBSTITUTE(INDIRECT("ALS!"&amp;SUBSTITUTE(ADDRESS(1,$A12+($AN$7-$AN$8),4),"1","")&amp;MATCH(D$3,ALS!$A:$A,0)+ROW(ALS!$A:$A)-1),".",","),"&lt;","")))))</f>
        <v>#VALUE!</v>
      </c>
      <c r="E12" s="22" t="e">
        <f ca="1">IF(ISERROR(INDIRECT("ALS!"&amp;SUBSTITUTE(ADDRESS(1,$A12+($AN$7-$AN$8),4),"1","")&amp;MATCH(E$3,ALS!$A:$A,0)+ROW(ALS!$A:$A)-1)),INDIRECT("ALS!"&amp;SUBSTITUTE(ADDRESS(1,$A12+($AN$7-$AN$8),4),"1","")&amp;MATCH(E$3,ALS!$A:$A,0)+ROW(ALS!$A:$A)-1),IF(INDIRECT("ALS!"&amp;SUBSTITUTE(ADDRESS(1,$A12+($AN$7-$AN$8),4),"1","")&amp;MATCH(E$3,ALS!$A:$A,0)+ROW(ALS!$A:$A)-1)="n.d.","n.d.",IF(VALUE(SUBSTITUTE(SUBSTITUTE(INDIRECT("ALS!"&amp;SUBSTITUTE(ADDRESS(1,$A12+($AN$7-$AN$8),4),"1","")&amp;MATCH(E$3,ALS!$A:$A,0)+ROW(ALS!$A:$A)-1),".",","),"&lt;",""))&lt;=AW$4,"&lt;"&amp;AW$4,VALUE(SUBSTITUTE(SUBSTITUTE(INDIRECT("ALS!"&amp;SUBSTITUTE(ADDRESS(1,$A12+($AN$7-$AN$8),4),"1","")&amp;MATCH(E$3,ALS!$A:$A,0)+ROW(ALS!$A:$A)-1),".",","),"&lt;","")))))</f>
        <v>#VALUE!</v>
      </c>
      <c r="F12" s="22" t="e">
        <f ca="1">IF(ISERROR(INDIRECT("ALS!"&amp;SUBSTITUTE(ADDRESS(1,$A12+($AN$7-$AN$8),4),"1","")&amp;MATCH(F$3,ALS!$A:$A,0)+ROW(ALS!$A:$A)-1)),INDIRECT("ALS!"&amp;SUBSTITUTE(ADDRESS(1,$A12+($AN$7-$AN$8),4),"1","")&amp;MATCH(F$3,ALS!$A:$A,0)+ROW(ALS!$A:$A)-1),IF(INDIRECT("ALS!"&amp;SUBSTITUTE(ADDRESS(1,$A12+($AN$7-$AN$8),4),"1","")&amp;MATCH(F$3,ALS!$A:$A,0)+ROW(ALS!$A:$A)-1)="n.d.","n.d.",IF(VALUE(SUBSTITUTE(SUBSTITUTE(INDIRECT("ALS!"&amp;SUBSTITUTE(ADDRESS(1,$A12+($AN$7-$AN$8),4),"1","")&amp;MATCH(F$3,ALS!$A:$A,0)+ROW(ALS!$A:$A)-1),".",","),"&lt;",""))&lt;=AX$4,"&lt;"&amp;AX$4,VALUE(SUBSTITUTE(SUBSTITUTE(INDIRECT("ALS!"&amp;SUBSTITUTE(ADDRESS(1,$A12+($AN$7-$AN$8),4),"1","")&amp;MATCH(F$3,ALS!$A:$A,0)+ROW(ALS!$A:$A)-1),".",","),"&lt;","")))))</f>
        <v>#VALUE!</v>
      </c>
      <c r="G12" s="26" t="e">
        <f ca="1">_xlfn.LET(_xlpm.GetVal,INDIRECT("ALS!"&amp;SUBSTITUTE(ADDRESS(1,$A12+($AN$7-$AN$8),4),"1","")&amp;MATCH(G$3,ALS!$A:$A,0)+ROW(ALS!$A$1:$A$200)-1),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2" s="26" t="e">
        <f ca="1">_xlfn.LET(_xlpm.GetVal,INDIRECT("ALS!"&amp;SUBSTITUTE(ADDRESS(1,$A12+($AN$7-$AN$8),4),"1","")&amp;MATCH(H$3,ALS!$A:$A,0)+ROW(ALS!$A$1:$A$200)-1),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2" s="26" t="e">
        <f ca="1">_xlfn.LET(_xlpm.GetVal,INDIRECT("ALS!"&amp;SUBSTITUTE(ADDRESS(1,$A12+($AN$7-$AN$8),4),"1","")&amp;MATCH(I$3,ALS!$A:$A,0)+ROW(ALS!$A$1:$A$200)-1),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2" s="26" t="e">
        <f ca="1">_xlfn.LET(_xlpm.GetVal,INDIRECT("ALS!"&amp;SUBSTITUTE(ADDRESS(1,$A12+($AN$7-$AN$8),4),"1","")&amp;MATCH(J$3,ALS!$A:$A,0)+ROW(ALS!$A$1:$A$200)-1),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2" s="26" t="e">
        <f ca="1">_xlfn.LET(_xlpm.GetVal,INDIRECT("ALS!"&amp;SUBSTITUTE(ADDRESS(1,$A12+($AN$7-$AN$8),4),"1","")&amp;MATCH(K$3,ALS!$A:$A,0)+ROW(ALS!$A$1:$A$200)-1),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2" s="26" t="e">
        <f ca="1">_xlfn.LET(_xlpm.GetVal,INDIRECT("ALS!"&amp;SUBSTITUTE(ADDRESS(1,$A12+($AN$7-$AN$8),4),"1","")&amp;MATCH(L$3,ALS!$A:$A,0)+ROW(ALS!$A$1:$A$200)-1),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2" s="26" t="e">
        <f ca="1">_xlfn.LET(_xlpm.GetVal,INDIRECT("ALS!"&amp;SUBSTITUTE(ADDRESS(1,$A12+($AN$7-$AN$8),4),"1","")&amp;MATCH(M$3,ALS!$A:$A,0)+ROW(ALS!$A$1:$A$200)-1),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2" s="26" t="e">
        <f ca="1">_xlfn.LET(_xlpm.GetVal,INDIRECT("ALS!"&amp;SUBSTITUTE(ADDRESS(1,$A12+($AN$7-$AN$8),4),"1","")&amp;MATCH(N$3,ALS!$A:$A,0)+ROW(ALS!$A$1:$A$200)-1),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2" s="26" t="e">
        <f ca="1">_xlfn.LET(_xlpm.GetVal,INDIRECT("ALS!"&amp;SUBSTITUTE(ADDRESS(1,$A12+($AN$7-$AN$8),4),"1","")&amp;MATCH(O$3,ALS!$A:$A,0)+ROW(ALS!$A$1:$A$200)-1),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2" s="26" t="e">
        <f ca="1">_xlfn.LET(_xlpm.GetVal,INDIRECT("ALS!"&amp;SUBSTITUTE(ADDRESS(1,$A12+($AN$7-$AN$8),4),"1","")&amp;MATCH(P$3,ALS!$A:$A,0)+ROW(ALS!$A$1:$A$200)-1),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2" s="26" t="e">
        <f ca="1">_xlfn.LET(_xlpm.GetVal,INDIRECT("ALS!"&amp;SUBSTITUTE(ADDRESS(1,$A12+($AN$7-$AN$8),4),"1","")&amp;MATCH(Q$3,ALS!$A:$A,0)+ROW(ALS!$A$1:$A$200)-1),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2" s="26" t="e">
        <f ca="1">_xlfn.LET(_xlpm.GetVal,INDIRECT("ALS!"&amp;SUBSTITUTE(ADDRESS(1,$A12+($AN$7-$AN$8),4),"1","")&amp;MATCH(R$3,ALS!$A:$A,0)+ROW(ALS!$A$1:$A$200)-1),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2" s="26" t="e">
        <f ca="1">_xlfn.LET(_xlpm.GetVal,INDIRECT("ALS!"&amp;SUBSTITUTE(ADDRESS(1,$A12+($AN$7-$AN$8),4),"1","")&amp;MATCH(S$3,ALS!$A:$A,0)+ROW(ALS!$A$1:$A$200)-1),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2" s="26" t="e">
        <f ca="1">_xlfn.LET(_xlpm.GetVal,INDIRECT("ALS!"&amp;SUBSTITUTE(ADDRESS(1,$A12+($AN$7-$AN$8),4),"1","")&amp;MATCH(T$3,ALS!$A:$A,0)+ROW(ALS!$A$1:$A$200)-1),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2" s="26" t="e">
        <f ca="1">_xlfn.LET(_xlpm.GetVal,INDIRECT("ALS!"&amp;SUBSTITUTE(ADDRESS(1,$A12+($AN$7-$AN$8),4),"1","")&amp;MATCH(U$3,ALS!$A:$A,0)+ROW(ALS!$A$1:$A$200)-1),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2" s="26" t="e">
        <f ca="1">_xlfn.LET(_xlpm.GetVal,INDIRECT("ALS!"&amp;SUBSTITUTE(ADDRESS(1,$A12+($AN$7-$AN$8),4),"1","")&amp;MATCH(V$3,ALS!$A:$A,0)+ROW(ALS!$A$1:$A$200)-1),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2" s="26" t="e">
        <f ca="1">_xlfn.LET(_xlpm.GetVal,INDIRECT("ALS!"&amp;SUBSTITUTE(ADDRESS(1,$A12+($AN$7-$AN$8),4),"1","")&amp;MATCH(W$3,ALS!$A:$A,0)+ROW(ALS!$A$1:$A$200)-1),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2" s="26" t="e">
        <f ca="1">_xlfn.LET(_xlpm.GetVal,INDIRECT("ALS!"&amp;SUBSTITUTE(ADDRESS(1,$A12+($AN$7-$AN$8),4),"1","")&amp;MATCH(X$3,ALS!$A:$A,0)+ROW(ALS!$A$1:$A$200)-1),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2" s="26" t="e">
        <f ca="1">_xlfn.LET(_xlpm.GetVal,INDIRECT("ALS!"&amp;SUBSTITUTE(ADDRESS(1,$A12+($AN$7-$AN$8),4),"1","")&amp;MATCH(Y$3,ALS!$A:$A,0)+ROW(ALS!$A$1:$A$200)-1),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2" s="26" t="e">
        <f ca="1">_xlfn.LET(_xlpm.GetVal,INDIRECT("ALS!"&amp;SUBSTITUTE(ADDRESS(1,$A12+($AN$7-$AN$8),4),"1","")&amp;MATCH(Z$3,ALS!$A:$A,0)+ROW(ALS!$A$1:$A$200)-1),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2" s="26" t="e">
        <f ca="1">_xlfn.LET(_xlpm.GetVal,INDIRECT("ALS!"&amp;SUBSTITUTE(ADDRESS(1,$A12+($AN$7-$AN$8),4),"1","")&amp;MATCH(AA$3,ALS!$A:$A,0)+ROW(ALS!$A$1:$A$200)-1),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2" s="26" t="e">
        <f ca="1">_xlfn.LET(_xlpm.GetVal,INDIRECT("ALS!"&amp;SUBSTITUTE(ADDRESS(1,$A12+($AN$7-$AN$8),4),"1","")&amp;MATCH(AB$3,ALS!$A:$A,0)+ROW(ALS!$A$1:$A$200)-1),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2" s="26" t="e">
        <f ca="1">_xlfn.LET(_xlpm.GetVal,INDIRECT("ALS!"&amp;SUBSTITUTE(ADDRESS(1,$A12+($AN$7-$AN$8),4),"1","")&amp;MATCH(AC$3,ALS!$A:$A,0)+ROW(ALS!$A$1:$A$200)-1),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2" s="26" t="e">
        <f ca="1">_xlfn.LET(_xlpm.GetVal,INDIRECT("ALS!"&amp;SUBSTITUTE(ADDRESS(1,$A12+($AN$7-$AN$8),4),"1","")&amp;MATCH(AD$3,ALS!$A:$A,0)+ROW(ALS!$A$1:$A$200)-1),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2" s="26" t="e">
        <f ca="1">_xlfn.LET(_xlpm.GetVal,INDIRECT("ALS!"&amp;SUBSTITUTE(ADDRESS(1,$A12+($AN$7-$AN$8),4),"1","")&amp;MATCH(AE$3,ALS!$A:$A,0)+ROW(ALS!$A$1:$A$200)-1),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2" s="26" t="e">
        <f ca="1">_xlfn.LET(_xlpm.GetVal,INDIRECT("ALS!"&amp;SUBSTITUTE(ADDRESS(1,$A12+($AN$7-$AN$8),4),"1","")&amp;MATCH(AF$3,ALS!$A:$A,0)+ROW(ALS!$A$1:$A$200)-1),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2" s="26" t="e">
        <f ca="1">_xlfn.LET(_xlpm.GetVal,INDIRECT("ALS!"&amp;SUBSTITUTE(ADDRESS(1,$A12+($AN$7-$AN$8),4),"1","")&amp;MATCH(AG$3,ALS!$A:$A,0)+ROW(ALS!$A$1:$A$200)-1),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2" s="25" t="str">
        <f t="shared" ca="1" si="3"/>
        <v/>
      </c>
      <c r="AI12" s="26" t="e">
        <f ca="1">_xlfn.IFS(SUBSTITUTE(INDIRECT("ALS!"&amp;SUBSTITUTE(ADDRESS(1,$A12+($AN$7-$AN$8),4),"1","")&amp;MATCH(AI$3,ALS!$A:$A,0)+ROW(ALS!$A:$A)-1)," ","")="","",ISERROR(INDIRECT("ALS!"&amp;SUBSTITUTE(ADDRESS(1,$A12+($AN$7-$AN$8),4),"1","")&amp;MATCH(AI$3,ALS!$A:$A,0)+ROW(ALS!$A:$A)-1)),INDIRECT("ALS!"&amp;SUBSTITUTE(ADDRESS(1,$A12+($AN$7-$AN$8),4),"1","")&amp;MATCH(AI$3,ALS!$A:$A,0)+ROW(ALS!$A:$A)-1),OR(LOWER(SUBSTITUTE(SUBSTITUTE(INDIRECT("ALS!"&amp;SUBSTITUTE(ADDRESS(1,$A12+($AN$7-$AN$8),4),"1","")&amp;MATCH(AI$3,ALS!$A:$A,0)+ROW(ALS!$A:$A)-1),".","")," ",""))="nd",LOWER(SUBSTITUTE(SUBSTITUTE(INDIRECT("ALS!"&amp;SUBSTITUTE(ADDRESS(1,$A12+($AN$7-$AN$8),4),"1","")&amp;MATCH(AI$3,ALS!$A:$A,0)+ROW(ALS!$A:$A)-1),".","")," ",""))="ikkepåvist"),"n.d.",OR(LEFT(LOWER(SUBSTITUTE(SUBSTITUTE(INDIRECT("ALS!"&amp;SUBSTITUTE(ADDRESS(1,$A12+($AN$7-$AN$8),4),"1","")&amp;MATCH(AI$3,ALS!$A:$A,0)+ROW(ALS!$A:$A)-1),".",",")," ","")),2)="&lt; ",LEFT(LOWER(SUBSTITUTE(SUBSTITUTE(INDIRECT("ALS!"&amp;SUBSTITUTE(ADDRESS(1,$A12+($AN$7-$AN$8),4),"1","")&amp;MATCH(AI$3,ALS!$A:$A,0)+ROW(ALS!$A:$A)-1),".",",")," ","")),1)="&lt;"),"&lt;"&amp;VALUE(SUBSTITUTE(SUBSTITUTE(SUBSTITUTE(INDIRECT("ALS!"&amp;SUBSTITUTE(ADDRESS(1,$A12+($AN$7-$AN$8),4),"1","")&amp;MATCH(AI$3,ALS!$A:$A,0)+ROW(ALS!$A:$A)-1),".",",")," ",""),"&lt;",""))*AI$2,NOT(ISERROR(VALUE(SUBSTITUTE(SUBSTITUTE(INDIRECT("ALS!"&amp;SUBSTITUTE(ADDRESS(1,$A12+($AN$7-$AN$8),4),"1","")&amp;MATCH(AI$3,ALS!$A:$A,0)+ROW(ALS!$A:$A)-1),".",",")," ","")))),VALUE(SUBSTITUTE(SUBSTITUTE(INDIRECT("ALS!"&amp;SUBSTITUTE(ADDRESS(1,$A12+($AN$7-$AN$8),4),"1","")&amp;MATCH(AI$3,ALS!$A:$A,0)+ROW(ALS!$A:$A)-1),".",",")," ","")),TRUE,"ERROR")</f>
        <v>#VALUE!</v>
      </c>
      <c r="AJ12" s="26" t="e">
        <f ca="1">_xlfn.IFS(SUBSTITUTE(INDIRECT("ALS!"&amp;SUBSTITUTE(ADDRESS(1,$A12+($AN$7-$AN$8),4),"1","")&amp;MATCH(AJ$3,ALS!$A:$A,0)+ROW(ALS!$A:$A)-1)," ","")="","",ISERROR(INDIRECT("ALS!"&amp;SUBSTITUTE(ADDRESS(1,$A12+($AN$7-$AN$8),4),"1","")&amp;MATCH(AJ$3,ALS!$A:$A,0)+ROW(ALS!$A:$A)-1)),INDIRECT("ALS!"&amp;SUBSTITUTE(ADDRESS(1,$A12+($AN$7-$AN$8),4),"1","")&amp;MATCH(AJ$3,ALS!$A:$A,0)+ROW(ALS!$A:$A)-1),OR(LOWER(SUBSTITUTE(SUBSTITUTE(INDIRECT("ALS!"&amp;SUBSTITUTE(ADDRESS(1,$A12+($AN$7-$AN$8),4),"1","")&amp;MATCH(AJ$3,ALS!$A:$A,0)+ROW(ALS!$A:$A)-1),".","")," ",""))="nd",LOWER(SUBSTITUTE(SUBSTITUTE(INDIRECT("ALS!"&amp;SUBSTITUTE(ADDRESS(1,$A12+($AN$7-$AN$8),4),"1","")&amp;MATCH(AJ$3,ALS!$A:$A,0)+ROW(ALS!$A:$A)-1),".","")," ",""))="ikkepåvist"),"n.d.",OR(LEFT(LOWER(SUBSTITUTE(SUBSTITUTE(INDIRECT("ALS!"&amp;SUBSTITUTE(ADDRESS(1,$A12+($AN$7-$AN$8),4),"1","")&amp;MATCH(AJ$3,ALS!$A:$A,0)+ROW(ALS!$A:$A)-1),".",",")," ","")),2)="&lt; ",LEFT(LOWER(SUBSTITUTE(SUBSTITUTE(INDIRECT("ALS!"&amp;SUBSTITUTE(ADDRESS(1,$A12+($AN$7-$AN$8),4),"1","")&amp;MATCH(AJ$3,ALS!$A:$A,0)+ROW(ALS!$A:$A)-1),".",",")," ","")),1)="&lt;"),"&lt;"&amp;VALUE(SUBSTITUTE(SUBSTITUTE(SUBSTITUTE(INDIRECT("ALS!"&amp;SUBSTITUTE(ADDRESS(1,$A12+($AN$7-$AN$8),4),"1","")&amp;MATCH(AJ$3,ALS!$A:$A,0)+ROW(ALS!$A:$A)-1),".",",")," ",""),"&lt;",""))*AJ$2,NOT(ISERROR(VALUE(SUBSTITUTE(SUBSTITUTE(INDIRECT("ALS!"&amp;SUBSTITUTE(ADDRESS(1,$A12+($AN$7-$AN$8),4),"1","")&amp;MATCH(AJ$3,ALS!$A:$A,0)+ROW(ALS!$A:$A)-1),".",",")," ","")))),VALUE(SUBSTITUTE(SUBSTITUTE(INDIRECT("ALS!"&amp;SUBSTITUTE(ADDRESS(1,$A12+($AN$7-$AN$8),4),"1","")&amp;MATCH(AJ$3,ALS!$A:$A,0)+ROW(ALS!$A:$A)-1),".",",")," ","")),TRUE,"ERROR")</f>
        <v>#VALUE!</v>
      </c>
    </row>
    <row r="13" spans="1:83" x14ac:dyDescent="0.25">
      <c r="A13" t="e">
        <f t="shared" ca="1" si="4"/>
        <v>#VALUE!</v>
      </c>
      <c r="B13" t="e">
        <f ca="1">IF(
LEN(C13)&gt;0,
SUBSTITUTE(SUBSTITUTE(SUBSTITUTE(INDIRECT("ALS!"&amp;SUBSTITUTE(ADDRESS(1,A13+($AN$7-$AN$8),4),"1","")&amp;MATCH("ELEMENT",ALS!A:A,0)+ROW(ALS!A:A)-1),"Jord",""),"Sediment",""),C13,""),
SUBSTITUTE(SUBSTITUTE(INDIRECT("ALS!"&amp;SUBSTITUTE(ADDRESS(1,A13+($AN$7-$AN$8),4),"1","")&amp;MATCH("ELEMENT",ALS!A:A,0)+ROW(ALS!A:A)-1),"Jord",""),"Sediment","")
)</f>
        <v>#VALUE!</v>
      </c>
      <c r="C13" t="str">
        <f ca="1" xml:space="preserve">
_xlfn.LET(_xlpm.GetName,INDIRECT("ALS!"&amp;SUBSTITUTE(ADDRESS(1,A13+($AN$7-$AN$8),4),"1","")&amp;MATCH("ELEMENT",ALS!$A$1:$A$200,0)+ROW(ALS!$A$1:$A$200)-1),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3" s="22" t="e">
        <f ca="1">IF(ISERROR(INDIRECT("ALS!"&amp;SUBSTITUTE(ADDRESS(1,$A13+($AN$7-$AN$8),4),"1","")&amp;MATCH(D$3,ALS!$A:$A,0)+ROW(ALS!$A:$A)-1)),INDIRECT("ALS!"&amp;SUBSTITUTE(ADDRESS(1,$A13+($AN$7-$AN$8),4),"1","")&amp;MATCH(D$3,ALS!$A:$A,0)+ROW(ALS!$A:$A)-1),IF(INDIRECT("ALS!"&amp;SUBSTITUTE(ADDRESS(1,$A13+($AN$7-$AN$8),4),"1","")&amp;MATCH(D$3,ALS!$A:$A,0)+ROW(ALS!$A:$A)-1)="n.d.","n.d.",IF(VALUE(SUBSTITUTE(SUBSTITUTE(INDIRECT("ALS!"&amp;SUBSTITUTE(ADDRESS(1,$A13+($AN$7-$AN$8),4),"1","")&amp;MATCH(D$3,ALS!$A:$A,0)+ROW(ALS!$A:$A)-1),".",","),"&lt;",""))&lt;=AV$4,"&lt;"&amp;AV$4,VALUE(SUBSTITUTE(SUBSTITUTE(INDIRECT("ALS!"&amp;SUBSTITUTE(ADDRESS(1,$A13+($AN$7-$AN$8),4),"1","")&amp;MATCH(D$3,ALS!$A:$A,0)+ROW(ALS!$A:$A)-1),".",","),"&lt;","")))))</f>
        <v>#VALUE!</v>
      </c>
      <c r="E13" s="22" t="e">
        <f ca="1">IF(ISERROR(INDIRECT("ALS!"&amp;SUBSTITUTE(ADDRESS(1,$A13+($AN$7-$AN$8),4),"1","")&amp;MATCH(E$3,ALS!$A:$A,0)+ROW(ALS!$A:$A)-1)),INDIRECT("ALS!"&amp;SUBSTITUTE(ADDRESS(1,$A13+($AN$7-$AN$8),4),"1","")&amp;MATCH(E$3,ALS!$A:$A,0)+ROW(ALS!$A:$A)-1),IF(INDIRECT("ALS!"&amp;SUBSTITUTE(ADDRESS(1,$A13+($AN$7-$AN$8),4),"1","")&amp;MATCH(E$3,ALS!$A:$A,0)+ROW(ALS!$A:$A)-1)="n.d.","n.d.",IF(VALUE(SUBSTITUTE(SUBSTITUTE(INDIRECT("ALS!"&amp;SUBSTITUTE(ADDRESS(1,$A13+($AN$7-$AN$8),4),"1","")&amp;MATCH(E$3,ALS!$A:$A,0)+ROW(ALS!$A:$A)-1),".",","),"&lt;",""))&lt;=AW$4,"&lt;"&amp;AW$4,VALUE(SUBSTITUTE(SUBSTITUTE(INDIRECT("ALS!"&amp;SUBSTITUTE(ADDRESS(1,$A13+($AN$7-$AN$8),4),"1","")&amp;MATCH(E$3,ALS!$A:$A,0)+ROW(ALS!$A:$A)-1),".",","),"&lt;","")))))</f>
        <v>#VALUE!</v>
      </c>
      <c r="F13" s="22" t="e">
        <f ca="1">IF(ISERROR(INDIRECT("ALS!"&amp;SUBSTITUTE(ADDRESS(1,$A13+($AN$7-$AN$8),4),"1","")&amp;MATCH(F$3,ALS!$A:$A,0)+ROW(ALS!$A:$A)-1)),INDIRECT("ALS!"&amp;SUBSTITUTE(ADDRESS(1,$A13+($AN$7-$AN$8),4),"1","")&amp;MATCH(F$3,ALS!$A:$A,0)+ROW(ALS!$A:$A)-1),IF(INDIRECT("ALS!"&amp;SUBSTITUTE(ADDRESS(1,$A13+($AN$7-$AN$8),4),"1","")&amp;MATCH(F$3,ALS!$A:$A,0)+ROW(ALS!$A:$A)-1)="n.d.","n.d.",IF(VALUE(SUBSTITUTE(SUBSTITUTE(INDIRECT("ALS!"&amp;SUBSTITUTE(ADDRESS(1,$A13+($AN$7-$AN$8),4),"1","")&amp;MATCH(F$3,ALS!$A:$A,0)+ROW(ALS!$A:$A)-1),".",","),"&lt;",""))&lt;=AX$4,"&lt;"&amp;AX$4,VALUE(SUBSTITUTE(SUBSTITUTE(INDIRECT("ALS!"&amp;SUBSTITUTE(ADDRESS(1,$A13+($AN$7-$AN$8),4),"1","")&amp;MATCH(F$3,ALS!$A:$A,0)+ROW(ALS!$A:$A)-1),".",","),"&lt;","")))))</f>
        <v>#VALUE!</v>
      </c>
      <c r="G13" s="26" t="e">
        <f ca="1">_xlfn.LET(_xlpm.GetVal,INDIRECT("ALS!"&amp;SUBSTITUTE(ADDRESS(1,$A13+($AN$7-$AN$8),4),"1","")&amp;MATCH(G$3,ALS!$A:$A,0)+ROW(ALS!$A$1:$A$200)-1),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3" s="26" t="e">
        <f ca="1">_xlfn.LET(_xlpm.GetVal,INDIRECT("ALS!"&amp;SUBSTITUTE(ADDRESS(1,$A13+($AN$7-$AN$8),4),"1","")&amp;MATCH(H$3,ALS!$A:$A,0)+ROW(ALS!$A$1:$A$200)-1),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3" s="26" t="e">
        <f ca="1">_xlfn.LET(_xlpm.GetVal,INDIRECT("ALS!"&amp;SUBSTITUTE(ADDRESS(1,$A13+($AN$7-$AN$8),4),"1","")&amp;MATCH(I$3,ALS!$A:$A,0)+ROW(ALS!$A$1:$A$200)-1),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3" s="26" t="e">
        <f ca="1">_xlfn.LET(_xlpm.GetVal,INDIRECT("ALS!"&amp;SUBSTITUTE(ADDRESS(1,$A13+($AN$7-$AN$8),4),"1","")&amp;MATCH(J$3,ALS!$A:$A,0)+ROW(ALS!$A$1:$A$200)-1),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3" s="26" t="e">
        <f ca="1">_xlfn.LET(_xlpm.GetVal,INDIRECT("ALS!"&amp;SUBSTITUTE(ADDRESS(1,$A13+($AN$7-$AN$8),4),"1","")&amp;MATCH(K$3,ALS!$A:$A,0)+ROW(ALS!$A$1:$A$200)-1),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3" s="26" t="e">
        <f ca="1">_xlfn.LET(_xlpm.GetVal,INDIRECT("ALS!"&amp;SUBSTITUTE(ADDRESS(1,$A13+($AN$7-$AN$8),4),"1","")&amp;MATCH(L$3,ALS!$A:$A,0)+ROW(ALS!$A$1:$A$200)-1),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3" s="26" t="e">
        <f ca="1">_xlfn.LET(_xlpm.GetVal,INDIRECT("ALS!"&amp;SUBSTITUTE(ADDRESS(1,$A13+($AN$7-$AN$8),4),"1","")&amp;MATCH(M$3,ALS!$A:$A,0)+ROW(ALS!$A$1:$A$200)-1),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3" s="26" t="e">
        <f ca="1">_xlfn.LET(_xlpm.GetVal,INDIRECT("ALS!"&amp;SUBSTITUTE(ADDRESS(1,$A13+($AN$7-$AN$8),4),"1","")&amp;MATCH(N$3,ALS!$A:$A,0)+ROW(ALS!$A$1:$A$200)-1),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3" s="26" t="e">
        <f ca="1">_xlfn.LET(_xlpm.GetVal,INDIRECT("ALS!"&amp;SUBSTITUTE(ADDRESS(1,$A13+($AN$7-$AN$8),4),"1","")&amp;MATCH(O$3,ALS!$A:$A,0)+ROW(ALS!$A$1:$A$200)-1),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3" s="26" t="e">
        <f ca="1">_xlfn.LET(_xlpm.GetVal,INDIRECT("ALS!"&amp;SUBSTITUTE(ADDRESS(1,$A13+($AN$7-$AN$8),4),"1","")&amp;MATCH(P$3,ALS!$A:$A,0)+ROW(ALS!$A$1:$A$200)-1),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3" s="26" t="e">
        <f ca="1">_xlfn.LET(_xlpm.GetVal,INDIRECT("ALS!"&amp;SUBSTITUTE(ADDRESS(1,$A13+($AN$7-$AN$8),4),"1","")&amp;MATCH(Q$3,ALS!$A:$A,0)+ROW(ALS!$A$1:$A$200)-1),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3" s="26" t="e">
        <f ca="1">_xlfn.LET(_xlpm.GetVal,INDIRECT("ALS!"&amp;SUBSTITUTE(ADDRESS(1,$A13+($AN$7-$AN$8),4),"1","")&amp;MATCH(R$3,ALS!$A:$A,0)+ROW(ALS!$A$1:$A$200)-1),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3" s="26" t="e">
        <f ca="1">_xlfn.LET(_xlpm.GetVal,INDIRECT("ALS!"&amp;SUBSTITUTE(ADDRESS(1,$A13+($AN$7-$AN$8),4),"1","")&amp;MATCH(S$3,ALS!$A:$A,0)+ROW(ALS!$A$1:$A$200)-1),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3" s="26" t="e">
        <f ca="1">_xlfn.LET(_xlpm.GetVal,INDIRECT("ALS!"&amp;SUBSTITUTE(ADDRESS(1,$A13+($AN$7-$AN$8),4),"1","")&amp;MATCH(T$3,ALS!$A:$A,0)+ROW(ALS!$A$1:$A$200)-1),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3" s="26" t="e">
        <f ca="1">_xlfn.LET(_xlpm.GetVal,INDIRECT("ALS!"&amp;SUBSTITUTE(ADDRESS(1,$A13+($AN$7-$AN$8),4),"1","")&amp;MATCH(U$3,ALS!$A:$A,0)+ROW(ALS!$A$1:$A$200)-1),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3" s="26" t="e">
        <f ca="1">_xlfn.LET(_xlpm.GetVal,INDIRECT("ALS!"&amp;SUBSTITUTE(ADDRESS(1,$A13+($AN$7-$AN$8),4),"1","")&amp;MATCH(V$3,ALS!$A:$A,0)+ROW(ALS!$A$1:$A$200)-1),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3" s="26" t="e">
        <f ca="1">_xlfn.LET(_xlpm.GetVal,INDIRECT("ALS!"&amp;SUBSTITUTE(ADDRESS(1,$A13+($AN$7-$AN$8),4),"1","")&amp;MATCH(W$3,ALS!$A:$A,0)+ROW(ALS!$A$1:$A$200)-1),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3" s="26" t="e">
        <f ca="1">_xlfn.LET(_xlpm.GetVal,INDIRECT("ALS!"&amp;SUBSTITUTE(ADDRESS(1,$A13+($AN$7-$AN$8),4),"1","")&amp;MATCH(X$3,ALS!$A:$A,0)+ROW(ALS!$A$1:$A$200)-1),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3" s="26" t="e">
        <f ca="1">_xlfn.LET(_xlpm.GetVal,INDIRECT("ALS!"&amp;SUBSTITUTE(ADDRESS(1,$A13+($AN$7-$AN$8),4),"1","")&amp;MATCH(Y$3,ALS!$A:$A,0)+ROW(ALS!$A$1:$A$200)-1),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3" s="26" t="e">
        <f ca="1">_xlfn.LET(_xlpm.GetVal,INDIRECT("ALS!"&amp;SUBSTITUTE(ADDRESS(1,$A13+($AN$7-$AN$8),4),"1","")&amp;MATCH(Z$3,ALS!$A:$A,0)+ROW(ALS!$A$1:$A$200)-1),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3" s="26" t="e">
        <f ca="1">_xlfn.LET(_xlpm.GetVal,INDIRECT("ALS!"&amp;SUBSTITUTE(ADDRESS(1,$A13+($AN$7-$AN$8),4),"1","")&amp;MATCH(AA$3,ALS!$A:$A,0)+ROW(ALS!$A$1:$A$200)-1),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3" s="26" t="e">
        <f ca="1">_xlfn.LET(_xlpm.GetVal,INDIRECT("ALS!"&amp;SUBSTITUTE(ADDRESS(1,$A13+($AN$7-$AN$8),4),"1","")&amp;MATCH(AB$3,ALS!$A:$A,0)+ROW(ALS!$A$1:$A$200)-1),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3" s="26" t="e">
        <f ca="1">_xlfn.LET(_xlpm.GetVal,INDIRECT("ALS!"&amp;SUBSTITUTE(ADDRESS(1,$A13+($AN$7-$AN$8),4),"1","")&amp;MATCH(AC$3,ALS!$A:$A,0)+ROW(ALS!$A$1:$A$200)-1),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3" s="26" t="e">
        <f ca="1">_xlfn.LET(_xlpm.GetVal,INDIRECT("ALS!"&amp;SUBSTITUTE(ADDRESS(1,$A13+($AN$7-$AN$8),4),"1","")&amp;MATCH(AD$3,ALS!$A:$A,0)+ROW(ALS!$A$1:$A$200)-1),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3" s="26" t="e">
        <f ca="1">_xlfn.LET(_xlpm.GetVal,INDIRECT("ALS!"&amp;SUBSTITUTE(ADDRESS(1,$A13+($AN$7-$AN$8),4),"1","")&amp;MATCH(AE$3,ALS!$A:$A,0)+ROW(ALS!$A$1:$A$200)-1),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3" s="26" t="e">
        <f ca="1">_xlfn.LET(_xlpm.GetVal,INDIRECT("ALS!"&amp;SUBSTITUTE(ADDRESS(1,$A13+($AN$7-$AN$8),4),"1","")&amp;MATCH(AF$3,ALS!$A:$A,0)+ROW(ALS!$A$1:$A$200)-1),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3" s="26" t="e">
        <f ca="1">_xlfn.LET(_xlpm.GetVal,INDIRECT("ALS!"&amp;SUBSTITUTE(ADDRESS(1,$A13+($AN$7-$AN$8),4),"1","")&amp;MATCH(AG$3,ALS!$A:$A,0)+ROW(ALS!$A$1:$A$200)-1),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3" s="25" t="str">
        <f t="shared" ca="1" si="3"/>
        <v/>
      </c>
      <c r="AI13" s="26" t="e">
        <f ca="1">_xlfn.IFS(SUBSTITUTE(INDIRECT("ALS!"&amp;SUBSTITUTE(ADDRESS(1,$A13+($AN$7-$AN$8),4),"1","")&amp;MATCH(AI$3,ALS!$A:$A,0)+ROW(ALS!$A:$A)-1)," ","")="","",ISERROR(INDIRECT("ALS!"&amp;SUBSTITUTE(ADDRESS(1,$A13+($AN$7-$AN$8),4),"1","")&amp;MATCH(AI$3,ALS!$A:$A,0)+ROW(ALS!$A:$A)-1)),INDIRECT("ALS!"&amp;SUBSTITUTE(ADDRESS(1,$A13+($AN$7-$AN$8),4),"1","")&amp;MATCH(AI$3,ALS!$A:$A,0)+ROW(ALS!$A:$A)-1),OR(LOWER(SUBSTITUTE(SUBSTITUTE(INDIRECT("ALS!"&amp;SUBSTITUTE(ADDRESS(1,$A13+($AN$7-$AN$8),4),"1","")&amp;MATCH(AI$3,ALS!$A:$A,0)+ROW(ALS!$A:$A)-1),".","")," ",""))="nd",LOWER(SUBSTITUTE(SUBSTITUTE(INDIRECT("ALS!"&amp;SUBSTITUTE(ADDRESS(1,$A13+($AN$7-$AN$8),4),"1","")&amp;MATCH(AI$3,ALS!$A:$A,0)+ROW(ALS!$A:$A)-1),".","")," ",""))="ikkepåvist"),"n.d.",OR(LEFT(LOWER(SUBSTITUTE(SUBSTITUTE(INDIRECT("ALS!"&amp;SUBSTITUTE(ADDRESS(1,$A13+($AN$7-$AN$8),4),"1","")&amp;MATCH(AI$3,ALS!$A:$A,0)+ROW(ALS!$A:$A)-1),".",",")," ","")),2)="&lt; ",LEFT(LOWER(SUBSTITUTE(SUBSTITUTE(INDIRECT("ALS!"&amp;SUBSTITUTE(ADDRESS(1,$A13+($AN$7-$AN$8),4),"1","")&amp;MATCH(AI$3,ALS!$A:$A,0)+ROW(ALS!$A:$A)-1),".",",")," ","")),1)="&lt;"),"&lt;"&amp;VALUE(SUBSTITUTE(SUBSTITUTE(SUBSTITUTE(INDIRECT("ALS!"&amp;SUBSTITUTE(ADDRESS(1,$A13+($AN$7-$AN$8),4),"1","")&amp;MATCH(AI$3,ALS!$A:$A,0)+ROW(ALS!$A:$A)-1),".",",")," ",""),"&lt;",""))*AI$2,NOT(ISERROR(VALUE(SUBSTITUTE(SUBSTITUTE(INDIRECT("ALS!"&amp;SUBSTITUTE(ADDRESS(1,$A13+($AN$7-$AN$8),4),"1","")&amp;MATCH(AI$3,ALS!$A:$A,0)+ROW(ALS!$A:$A)-1),".",",")," ","")))),VALUE(SUBSTITUTE(SUBSTITUTE(INDIRECT("ALS!"&amp;SUBSTITUTE(ADDRESS(1,$A13+($AN$7-$AN$8),4),"1","")&amp;MATCH(AI$3,ALS!$A:$A,0)+ROW(ALS!$A:$A)-1),".",",")," ","")),TRUE,"ERROR")</f>
        <v>#VALUE!</v>
      </c>
      <c r="AJ13" s="26" t="e">
        <f ca="1">_xlfn.IFS(SUBSTITUTE(INDIRECT("ALS!"&amp;SUBSTITUTE(ADDRESS(1,$A13+($AN$7-$AN$8),4),"1","")&amp;MATCH(AJ$3,ALS!$A:$A,0)+ROW(ALS!$A:$A)-1)," ","")="","",ISERROR(INDIRECT("ALS!"&amp;SUBSTITUTE(ADDRESS(1,$A13+($AN$7-$AN$8),4),"1","")&amp;MATCH(AJ$3,ALS!$A:$A,0)+ROW(ALS!$A:$A)-1)),INDIRECT("ALS!"&amp;SUBSTITUTE(ADDRESS(1,$A13+($AN$7-$AN$8),4),"1","")&amp;MATCH(AJ$3,ALS!$A:$A,0)+ROW(ALS!$A:$A)-1),OR(LOWER(SUBSTITUTE(SUBSTITUTE(INDIRECT("ALS!"&amp;SUBSTITUTE(ADDRESS(1,$A13+($AN$7-$AN$8),4),"1","")&amp;MATCH(AJ$3,ALS!$A:$A,0)+ROW(ALS!$A:$A)-1),".","")," ",""))="nd",LOWER(SUBSTITUTE(SUBSTITUTE(INDIRECT("ALS!"&amp;SUBSTITUTE(ADDRESS(1,$A13+($AN$7-$AN$8),4),"1","")&amp;MATCH(AJ$3,ALS!$A:$A,0)+ROW(ALS!$A:$A)-1),".","")," ",""))="ikkepåvist"),"n.d.",OR(LEFT(LOWER(SUBSTITUTE(SUBSTITUTE(INDIRECT("ALS!"&amp;SUBSTITUTE(ADDRESS(1,$A13+($AN$7-$AN$8),4),"1","")&amp;MATCH(AJ$3,ALS!$A:$A,0)+ROW(ALS!$A:$A)-1),".",",")," ","")),2)="&lt; ",LEFT(LOWER(SUBSTITUTE(SUBSTITUTE(INDIRECT("ALS!"&amp;SUBSTITUTE(ADDRESS(1,$A13+($AN$7-$AN$8),4),"1","")&amp;MATCH(AJ$3,ALS!$A:$A,0)+ROW(ALS!$A:$A)-1),".",",")," ","")),1)="&lt;"),"&lt;"&amp;VALUE(SUBSTITUTE(SUBSTITUTE(SUBSTITUTE(INDIRECT("ALS!"&amp;SUBSTITUTE(ADDRESS(1,$A13+($AN$7-$AN$8),4),"1","")&amp;MATCH(AJ$3,ALS!$A:$A,0)+ROW(ALS!$A:$A)-1),".",",")," ",""),"&lt;",""))*AJ$2,NOT(ISERROR(VALUE(SUBSTITUTE(SUBSTITUTE(INDIRECT("ALS!"&amp;SUBSTITUTE(ADDRESS(1,$A13+($AN$7-$AN$8),4),"1","")&amp;MATCH(AJ$3,ALS!$A:$A,0)+ROW(ALS!$A:$A)-1),".",",")," ","")))),VALUE(SUBSTITUTE(SUBSTITUTE(INDIRECT("ALS!"&amp;SUBSTITUTE(ADDRESS(1,$A13+($AN$7-$AN$8),4),"1","")&amp;MATCH(AJ$3,ALS!$A:$A,0)+ROW(ALS!$A:$A)-1),".",",")," ","")),TRUE,"ERROR")</f>
        <v>#VALUE!</v>
      </c>
    </row>
    <row r="14" spans="1:83" x14ac:dyDescent="0.25">
      <c r="A14" t="e">
        <f t="shared" ca="1" si="4"/>
        <v>#VALUE!</v>
      </c>
      <c r="B14" t="e">
        <f ca="1">IF(
LEN(C14)&gt;0,
SUBSTITUTE(SUBSTITUTE(SUBSTITUTE(INDIRECT("ALS!"&amp;SUBSTITUTE(ADDRESS(1,A14+($AN$7-$AN$8),4),"1","")&amp;MATCH("ELEMENT",ALS!A:A,0)+ROW(ALS!A:A)-1),"Jord",""),"Sediment",""),C14,""),
SUBSTITUTE(SUBSTITUTE(INDIRECT("ALS!"&amp;SUBSTITUTE(ADDRESS(1,A14+($AN$7-$AN$8),4),"1","")&amp;MATCH("ELEMENT",ALS!A:A,0)+ROW(ALS!A:A)-1),"Jord",""),"Sediment","")
)</f>
        <v>#VALUE!</v>
      </c>
      <c r="C14" t="str">
        <f ca="1" xml:space="preserve">
_xlfn.LET(_xlpm.GetName,INDIRECT("ALS!"&amp;SUBSTITUTE(ADDRESS(1,A14+($AN$7-$AN$8),4),"1","")&amp;MATCH("ELEMENT",ALS!$A$1:$A$200,0)+ROW(ALS!$A$1:$A$200)-1),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4" s="22" t="e">
        <f ca="1">IF(ISERROR(INDIRECT("ALS!"&amp;SUBSTITUTE(ADDRESS(1,$A14+($AN$7-$AN$8),4),"1","")&amp;MATCH(D$3,ALS!$A:$A,0)+ROW(ALS!$A:$A)-1)),INDIRECT("ALS!"&amp;SUBSTITUTE(ADDRESS(1,$A14+($AN$7-$AN$8),4),"1","")&amp;MATCH(D$3,ALS!$A:$A,0)+ROW(ALS!$A:$A)-1),IF(INDIRECT("ALS!"&amp;SUBSTITUTE(ADDRESS(1,$A14+($AN$7-$AN$8),4),"1","")&amp;MATCH(D$3,ALS!$A:$A,0)+ROW(ALS!$A:$A)-1)="n.d.","n.d.",IF(VALUE(SUBSTITUTE(SUBSTITUTE(INDIRECT("ALS!"&amp;SUBSTITUTE(ADDRESS(1,$A14+($AN$7-$AN$8),4),"1","")&amp;MATCH(D$3,ALS!$A:$A,0)+ROW(ALS!$A:$A)-1),".",","),"&lt;",""))&lt;=AV$4,"&lt;"&amp;AV$4,VALUE(SUBSTITUTE(SUBSTITUTE(INDIRECT("ALS!"&amp;SUBSTITUTE(ADDRESS(1,$A14+($AN$7-$AN$8),4),"1","")&amp;MATCH(D$3,ALS!$A:$A,0)+ROW(ALS!$A:$A)-1),".",","),"&lt;","")))))</f>
        <v>#VALUE!</v>
      </c>
      <c r="E14" s="22" t="e">
        <f ca="1">IF(ISERROR(INDIRECT("ALS!"&amp;SUBSTITUTE(ADDRESS(1,$A14+($AN$7-$AN$8),4),"1","")&amp;MATCH(E$3,ALS!$A:$A,0)+ROW(ALS!$A:$A)-1)),INDIRECT("ALS!"&amp;SUBSTITUTE(ADDRESS(1,$A14+($AN$7-$AN$8),4),"1","")&amp;MATCH(E$3,ALS!$A:$A,0)+ROW(ALS!$A:$A)-1),IF(INDIRECT("ALS!"&amp;SUBSTITUTE(ADDRESS(1,$A14+($AN$7-$AN$8),4),"1","")&amp;MATCH(E$3,ALS!$A:$A,0)+ROW(ALS!$A:$A)-1)="n.d.","n.d.",IF(VALUE(SUBSTITUTE(SUBSTITUTE(INDIRECT("ALS!"&amp;SUBSTITUTE(ADDRESS(1,$A14+($AN$7-$AN$8),4),"1","")&amp;MATCH(E$3,ALS!$A:$A,0)+ROW(ALS!$A:$A)-1),".",","),"&lt;",""))&lt;=AW$4,"&lt;"&amp;AW$4,VALUE(SUBSTITUTE(SUBSTITUTE(INDIRECT("ALS!"&amp;SUBSTITUTE(ADDRESS(1,$A14+($AN$7-$AN$8),4),"1","")&amp;MATCH(E$3,ALS!$A:$A,0)+ROW(ALS!$A:$A)-1),".",","),"&lt;","")))))</f>
        <v>#VALUE!</v>
      </c>
      <c r="F14" s="22" t="e">
        <f ca="1">IF(ISERROR(INDIRECT("ALS!"&amp;SUBSTITUTE(ADDRESS(1,$A14+($AN$7-$AN$8),4),"1","")&amp;MATCH(F$3,ALS!$A:$A,0)+ROW(ALS!$A:$A)-1)),INDIRECT("ALS!"&amp;SUBSTITUTE(ADDRESS(1,$A14+($AN$7-$AN$8),4),"1","")&amp;MATCH(F$3,ALS!$A:$A,0)+ROW(ALS!$A:$A)-1),IF(INDIRECT("ALS!"&amp;SUBSTITUTE(ADDRESS(1,$A14+($AN$7-$AN$8),4),"1","")&amp;MATCH(F$3,ALS!$A:$A,0)+ROW(ALS!$A:$A)-1)="n.d.","n.d.",IF(VALUE(SUBSTITUTE(SUBSTITUTE(INDIRECT("ALS!"&amp;SUBSTITUTE(ADDRESS(1,$A14+($AN$7-$AN$8),4),"1","")&amp;MATCH(F$3,ALS!$A:$A,0)+ROW(ALS!$A:$A)-1),".",","),"&lt;",""))&lt;=AX$4,"&lt;"&amp;AX$4,VALUE(SUBSTITUTE(SUBSTITUTE(INDIRECT("ALS!"&amp;SUBSTITUTE(ADDRESS(1,$A14+($AN$7-$AN$8),4),"1","")&amp;MATCH(F$3,ALS!$A:$A,0)+ROW(ALS!$A:$A)-1),".",","),"&lt;","")))))</f>
        <v>#VALUE!</v>
      </c>
      <c r="G14" s="26" t="e">
        <f ca="1">_xlfn.LET(_xlpm.GetVal,INDIRECT("ALS!"&amp;SUBSTITUTE(ADDRESS(1,$A14+($AN$7-$AN$8),4),"1","")&amp;MATCH(G$3,ALS!$A:$A,0)+ROW(ALS!$A$1:$A$200)-1),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4" s="26" t="e">
        <f ca="1">_xlfn.LET(_xlpm.GetVal,INDIRECT("ALS!"&amp;SUBSTITUTE(ADDRESS(1,$A14+($AN$7-$AN$8),4),"1","")&amp;MATCH(H$3,ALS!$A:$A,0)+ROW(ALS!$A$1:$A$200)-1),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4" s="26" t="e">
        <f ca="1">_xlfn.LET(_xlpm.GetVal,INDIRECT("ALS!"&amp;SUBSTITUTE(ADDRESS(1,$A14+($AN$7-$AN$8),4),"1","")&amp;MATCH(I$3,ALS!$A:$A,0)+ROW(ALS!$A$1:$A$200)-1),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4" s="26" t="e">
        <f ca="1">_xlfn.LET(_xlpm.GetVal,INDIRECT("ALS!"&amp;SUBSTITUTE(ADDRESS(1,$A14+($AN$7-$AN$8),4),"1","")&amp;MATCH(J$3,ALS!$A:$A,0)+ROW(ALS!$A$1:$A$200)-1),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4" s="26" t="e">
        <f ca="1">_xlfn.LET(_xlpm.GetVal,INDIRECT("ALS!"&amp;SUBSTITUTE(ADDRESS(1,$A14+($AN$7-$AN$8),4),"1","")&amp;MATCH(K$3,ALS!$A:$A,0)+ROW(ALS!$A$1:$A$200)-1),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4" s="26" t="e">
        <f ca="1">_xlfn.LET(_xlpm.GetVal,INDIRECT("ALS!"&amp;SUBSTITUTE(ADDRESS(1,$A14+($AN$7-$AN$8),4),"1","")&amp;MATCH(L$3,ALS!$A:$A,0)+ROW(ALS!$A$1:$A$200)-1),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4" s="26" t="e">
        <f ca="1">_xlfn.LET(_xlpm.GetVal,INDIRECT("ALS!"&amp;SUBSTITUTE(ADDRESS(1,$A14+($AN$7-$AN$8),4),"1","")&amp;MATCH(M$3,ALS!$A:$A,0)+ROW(ALS!$A$1:$A$200)-1),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4" s="26" t="e">
        <f ca="1">_xlfn.LET(_xlpm.GetVal,INDIRECT("ALS!"&amp;SUBSTITUTE(ADDRESS(1,$A14+($AN$7-$AN$8),4),"1","")&amp;MATCH(N$3,ALS!$A:$A,0)+ROW(ALS!$A$1:$A$200)-1),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4" s="26" t="e">
        <f ca="1">_xlfn.LET(_xlpm.GetVal,INDIRECT("ALS!"&amp;SUBSTITUTE(ADDRESS(1,$A14+($AN$7-$AN$8),4),"1","")&amp;MATCH(O$3,ALS!$A:$A,0)+ROW(ALS!$A$1:$A$200)-1),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4" s="26" t="e">
        <f ca="1">_xlfn.LET(_xlpm.GetVal,INDIRECT("ALS!"&amp;SUBSTITUTE(ADDRESS(1,$A14+($AN$7-$AN$8),4),"1","")&amp;MATCH(P$3,ALS!$A:$A,0)+ROW(ALS!$A$1:$A$200)-1),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4" s="26" t="e">
        <f ca="1">_xlfn.LET(_xlpm.GetVal,INDIRECT("ALS!"&amp;SUBSTITUTE(ADDRESS(1,$A14+($AN$7-$AN$8),4),"1","")&amp;MATCH(Q$3,ALS!$A:$A,0)+ROW(ALS!$A$1:$A$200)-1),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4" s="26" t="e">
        <f ca="1">_xlfn.LET(_xlpm.GetVal,INDIRECT("ALS!"&amp;SUBSTITUTE(ADDRESS(1,$A14+($AN$7-$AN$8),4),"1","")&amp;MATCH(R$3,ALS!$A:$A,0)+ROW(ALS!$A$1:$A$200)-1),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4" s="26" t="e">
        <f ca="1">_xlfn.LET(_xlpm.GetVal,INDIRECT("ALS!"&amp;SUBSTITUTE(ADDRESS(1,$A14+($AN$7-$AN$8),4),"1","")&amp;MATCH(S$3,ALS!$A:$A,0)+ROW(ALS!$A$1:$A$200)-1),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4" s="26" t="e">
        <f ca="1">_xlfn.LET(_xlpm.GetVal,INDIRECT("ALS!"&amp;SUBSTITUTE(ADDRESS(1,$A14+($AN$7-$AN$8),4),"1","")&amp;MATCH(T$3,ALS!$A:$A,0)+ROW(ALS!$A$1:$A$200)-1),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4" s="26" t="e">
        <f ca="1">_xlfn.LET(_xlpm.GetVal,INDIRECT("ALS!"&amp;SUBSTITUTE(ADDRESS(1,$A14+($AN$7-$AN$8),4),"1","")&amp;MATCH(U$3,ALS!$A:$A,0)+ROW(ALS!$A$1:$A$200)-1),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4" s="26" t="e">
        <f ca="1">_xlfn.LET(_xlpm.GetVal,INDIRECT("ALS!"&amp;SUBSTITUTE(ADDRESS(1,$A14+($AN$7-$AN$8),4),"1","")&amp;MATCH(V$3,ALS!$A:$A,0)+ROW(ALS!$A$1:$A$200)-1),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4" s="26" t="e">
        <f ca="1">_xlfn.LET(_xlpm.GetVal,INDIRECT("ALS!"&amp;SUBSTITUTE(ADDRESS(1,$A14+($AN$7-$AN$8),4),"1","")&amp;MATCH(W$3,ALS!$A:$A,0)+ROW(ALS!$A$1:$A$200)-1),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4" s="26" t="e">
        <f ca="1">_xlfn.LET(_xlpm.GetVal,INDIRECT("ALS!"&amp;SUBSTITUTE(ADDRESS(1,$A14+($AN$7-$AN$8),4),"1","")&amp;MATCH(X$3,ALS!$A:$A,0)+ROW(ALS!$A$1:$A$200)-1),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4" s="26" t="e">
        <f ca="1">_xlfn.LET(_xlpm.GetVal,INDIRECT("ALS!"&amp;SUBSTITUTE(ADDRESS(1,$A14+($AN$7-$AN$8),4),"1","")&amp;MATCH(Y$3,ALS!$A:$A,0)+ROW(ALS!$A$1:$A$200)-1),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4" s="26" t="e">
        <f ca="1">_xlfn.LET(_xlpm.GetVal,INDIRECT("ALS!"&amp;SUBSTITUTE(ADDRESS(1,$A14+($AN$7-$AN$8),4),"1","")&amp;MATCH(Z$3,ALS!$A:$A,0)+ROW(ALS!$A$1:$A$200)-1),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4" s="26" t="e">
        <f ca="1">_xlfn.LET(_xlpm.GetVal,INDIRECT("ALS!"&amp;SUBSTITUTE(ADDRESS(1,$A14+($AN$7-$AN$8),4),"1","")&amp;MATCH(AA$3,ALS!$A:$A,0)+ROW(ALS!$A$1:$A$200)-1),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4" s="26" t="e">
        <f ca="1">_xlfn.LET(_xlpm.GetVal,INDIRECT("ALS!"&amp;SUBSTITUTE(ADDRESS(1,$A14+($AN$7-$AN$8),4),"1","")&amp;MATCH(AB$3,ALS!$A:$A,0)+ROW(ALS!$A$1:$A$200)-1),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4" s="26" t="e">
        <f ca="1">_xlfn.LET(_xlpm.GetVal,INDIRECT("ALS!"&amp;SUBSTITUTE(ADDRESS(1,$A14+($AN$7-$AN$8),4),"1","")&amp;MATCH(AC$3,ALS!$A:$A,0)+ROW(ALS!$A$1:$A$200)-1),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4" s="26" t="e">
        <f ca="1">_xlfn.LET(_xlpm.GetVal,INDIRECT("ALS!"&amp;SUBSTITUTE(ADDRESS(1,$A14+($AN$7-$AN$8),4),"1","")&amp;MATCH(AD$3,ALS!$A:$A,0)+ROW(ALS!$A$1:$A$200)-1),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4" s="26" t="e">
        <f ca="1">_xlfn.LET(_xlpm.GetVal,INDIRECT("ALS!"&amp;SUBSTITUTE(ADDRESS(1,$A14+($AN$7-$AN$8),4),"1","")&amp;MATCH(AE$3,ALS!$A:$A,0)+ROW(ALS!$A$1:$A$200)-1),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4" s="26" t="e">
        <f ca="1">_xlfn.LET(_xlpm.GetVal,INDIRECT("ALS!"&amp;SUBSTITUTE(ADDRESS(1,$A14+($AN$7-$AN$8),4),"1","")&amp;MATCH(AF$3,ALS!$A:$A,0)+ROW(ALS!$A$1:$A$200)-1),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4" s="26" t="e">
        <f ca="1">_xlfn.LET(_xlpm.GetVal,INDIRECT("ALS!"&amp;SUBSTITUTE(ADDRESS(1,$A14+($AN$7-$AN$8),4),"1","")&amp;MATCH(AG$3,ALS!$A:$A,0)+ROW(ALS!$A$1:$A$200)-1),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4" s="25" t="str">
        <f t="shared" ca="1" si="3"/>
        <v/>
      </c>
      <c r="AI14" s="26" t="e">
        <f ca="1">_xlfn.IFS(SUBSTITUTE(INDIRECT("ALS!"&amp;SUBSTITUTE(ADDRESS(1,$A14+($AN$7-$AN$8),4),"1","")&amp;MATCH(AI$3,ALS!$A:$A,0)+ROW(ALS!$A:$A)-1)," ","")="","",ISERROR(INDIRECT("ALS!"&amp;SUBSTITUTE(ADDRESS(1,$A14+($AN$7-$AN$8),4),"1","")&amp;MATCH(AI$3,ALS!$A:$A,0)+ROW(ALS!$A:$A)-1)),INDIRECT("ALS!"&amp;SUBSTITUTE(ADDRESS(1,$A14+($AN$7-$AN$8),4),"1","")&amp;MATCH(AI$3,ALS!$A:$A,0)+ROW(ALS!$A:$A)-1),OR(LOWER(SUBSTITUTE(SUBSTITUTE(INDIRECT("ALS!"&amp;SUBSTITUTE(ADDRESS(1,$A14+($AN$7-$AN$8),4),"1","")&amp;MATCH(AI$3,ALS!$A:$A,0)+ROW(ALS!$A:$A)-1),".","")," ",""))="nd",LOWER(SUBSTITUTE(SUBSTITUTE(INDIRECT("ALS!"&amp;SUBSTITUTE(ADDRESS(1,$A14+($AN$7-$AN$8),4),"1","")&amp;MATCH(AI$3,ALS!$A:$A,0)+ROW(ALS!$A:$A)-1),".","")," ",""))="ikkepåvist"),"n.d.",OR(LEFT(LOWER(SUBSTITUTE(SUBSTITUTE(INDIRECT("ALS!"&amp;SUBSTITUTE(ADDRESS(1,$A14+($AN$7-$AN$8),4),"1","")&amp;MATCH(AI$3,ALS!$A:$A,0)+ROW(ALS!$A:$A)-1),".",",")," ","")),2)="&lt; ",LEFT(LOWER(SUBSTITUTE(SUBSTITUTE(INDIRECT("ALS!"&amp;SUBSTITUTE(ADDRESS(1,$A14+($AN$7-$AN$8),4),"1","")&amp;MATCH(AI$3,ALS!$A:$A,0)+ROW(ALS!$A:$A)-1),".",",")," ","")),1)="&lt;"),"&lt;"&amp;VALUE(SUBSTITUTE(SUBSTITUTE(SUBSTITUTE(INDIRECT("ALS!"&amp;SUBSTITUTE(ADDRESS(1,$A14+($AN$7-$AN$8),4),"1","")&amp;MATCH(AI$3,ALS!$A:$A,0)+ROW(ALS!$A:$A)-1),".",",")," ",""),"&lt;",""))*AI$2,NOT(ISERROR(VALUE(SUBSTITUTE(SUBSTITUTE(INDIRECT("ALS!"&amp;SUBSTITUTE(ADDRESS(1,$A14+($AN$7-$AN$8),4),"1","")&amp;MATCH(AI$3,ALS!$A:$A,0)+ROW(ALS!$A:$A)-1),".",",")," ","")))),VALUE(SUBSTITUTE(SUBSTITUTE(INDIRECT("ALS!"&amp;SUBSTITUTE(ADDRESS(1,$A14+($AN$7-$AN$8),4),"1","")&amp;MATCH(AI$3,ALS!$A:$A,0)+ROW(ALS!$A:$A)-1),".",",")," ","")),TRUE,"ERROR")</f>
        <v>#VALUE!</v>
      </c>
      <c r="AJ14" s="26" t="e">
        <f ca="1">_xlfn.IFS(SUBSTITUTE(INDIRECT("ALS!"&amp;SUBSTITUTE(ADDRESS(1,$A14+($AN$7-$AN$8),4),"1","")&amp;MATCH(AJ$3,ALS!$A:$A,0)+ROW(ALS!$A:$A)-1)," ","")="","",ISERROR(INDIRECT("ALS!"&amp;SUBSTITUTE(ADDRESS(1,$A14+($AN$7-$AN$8),4),"1","")&amp;MATCH(AJ$3,ALS!$A:$A,0)+ROW(ALS!$A:$A)-1)),INDIRECT("ALS!"&amp;SUBSTITUTE(ADDRESS(1,$A14+($AN$7-$AN$8),4),"1","")&amp;MATCH(AJ$3,ALS!$A:$A,0)+ROW(ALS!$A:$A)-1),OR(LOWER(SUBSTITUTE(SUBSTITUTE(INDIRECT("ALS!"&amp;SUBSTITUTE(ADDRESS(1,$A14+($AN$7-$AN$8),4),"1","")&amp;MATCH(AJ$3,ALS!$A:$A,0)+ROW(ALS!$A:$A)-1),".","")," ",""))="nd",LOWER(SUBSTITUTE(SUBSTITUTE(INDIRECT("ALS!"&amp;SUBSTITUTE(ADDRESS(1,$A14+($AN$7-$AN$8),4),"1","")&amp;MATCH(AJ$3,ALS!$A:$A,0)+ROW(ALS!$A:$A)-1),".","")," ",""))="ikkepåvist"),"n.d.",OR(LEFT(LOWER(SUBSTITUTE(SUBSTITUTE(INDIRECT("ALS!"&amp;SUBSTITUTE(ADDRESS(1,$A14+($AN$7-$AN$8),4),"1","")&amp;MATCH(AJ$3,ALS!$A:$A,0)+ROW(ALS!$A:$A)-1),".",",")," ","")),2)="&lt; ",LEFT(LOWER(SUBSTITUTE(SUBSTITUTE(INDIRECT("ALS!"&amp;SUBSTITUTE(ADDRESS(1,$A14+($AN$7-$AN$8),4),"1","")&amp;MATCH(AJ$3,ALS!$A:$A,0)+ROW(ALS!$A:$A)-1),".",",")," ","")),1)="&lt;"),"&lt;"&amp;VALUE(SUBSTITUTE(SUBSTITUTE(SUBSTITUTE(INDIRECT("ALS!"&amp;SUBSTITUTE(ADDRESS(1,$A14+($AN$7-$AN$8),4),"1","")&amp;MATCH(AJ$3,ALS!$A:$A,0)+ROW(ALS!$A:$A)-1),".",",")," ",""),"&lt;",""))*AJ$2,NOT(ISERROR(VALUE(SUBSTITUTE(SUBSTITUTE(INDIRECT("ALS!"&amp;SUBSTITUTE(ADDRESS(1,$A14+($AN$7-$AN$8),4),"1","")&amp;MATCH(AJ$3,ALS!$A:$A,0)+ROW(ALS!$A:$A)-1),".",",")," ","")))),VALUE(SUBSTITUTE(SUBSTITUTE(INDIRECT("ALS!"&amp;SUBSTITUTE(ADDRESS(1,$A14+($AN$7-$AN$8),4),"1","")&amp;MATCH(AJ$3,ALS!$A:$A,0)+ROW(ALS!$A:$A)-1),".",",")," ","")),TRUE,"ERROR")</f>
        <v>#VALUE!</v>
      </c>
    </row>
    <row r="15" spans="1:83" x14ac:dyDescent="0.25">
      <c r="A15" t="e">
        <f t="shared" ca="1" si="4"/>
        <v>#VALUE!</v>
      </c>
      <c r="B15" t="e">
        <f ca="1">IF(
LEN(C15)&gt;0,
SUBSTITUTE(SUBSTITUTE(SUBSTITUTE(INDIRECT("ALS!"&amp;SUBSTITUTE(ADDRESS(1,A15+($AN$7-$AN$8),4),"1","")&amp;MATCH("ELEMENT",ALS!A:A,0)+ROW(ALS!A:A)-1),"Jord",""),"Sediment",""),C15,""),
SUBSTITUTE(SUBSTITUTE(INDIRECT("ALS!"&amp;SUBSTITUTE(ADDRESS(1,A15+($AN$7-$AN$8),4),"1","")&amp;MATCH("ELEMENT",ALS!A:A,0)+ROW(ALS!A:A)-1),"Jord",""),"Sediment","")
)</f>
        <v>#VALUE!</v>
      </c>
      <c r="C15" t="str">
        <f ca="1" xml:space="preserve">
_xlfn.LET(_xlpm.GetName,INDIRECT("ALS!"&amp;SUBSTITUTE(ADDRESS(1,A15+($AN$7-$AN$8),4),"1","")&amp;MATCH("ELEMENT",ALS!$A$1:$A$200,0)+ROW(ALS!$A$1:$A$200)-1),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5" s="22" t="e">
        <f ca="1">IF(ISERROR(INDIRECT("ALS!"&amp;SUBSTITUTE(ADDRESS(1,$A15+($AN$7-$AN$8),4),"1","")&amp;MATCH(D$3,ALS!$A:$A,0)+ROW(ALS!$A:$A)-1)),INDIRECT("ALS!"&amp;SUBSTITUTE(ADDRESS(1,$A15+($AN$7-$AN$8),4),"1","")&amp;MATCH(D$3,ALS!$A:$A,0)+ROW(ALS!$A:$A)-1),IF(INDIRECT("ALS!"&amp;SUBSTITUTE(ADDRESS(1,$A15+($AN$7-$AN$8),4),"1","")&amp;MATCH(D$3,ALS!$A:$A,0)+ROW(ALS!$A:$A)-1)="n.d.","n.d.",IF(VALUE(SUBSTITUTE(SUBSTITUTE(INDIRECT("ALS!"&amp;SUBSTITUTE(ADDRESS(1,$A15+($AN$7-$AN$8),4),"1","")&amp;MATCH(D$3,ALS!$A:$A,0)+ROW(ALS!$A:$A)-1),".",","),"&lt;",""))&lt;=AV$4,"&lt;"&amp;AV$4,VALUE(SUBSTITUTE(SUBSTITUTE(INDIRECT("ALS!"&amp;SUBSTITUTE(ADDRESS(1,$A15+($AN$7-$AN$8),4),"1","")&amp;MATCH(D$3,ALS!$A:$A,0)+ROW(ALS!$A:$A)-1),".",","),"&lt;","")))))</f>
        <v>#VALUE!</v>
      </c>
      <c r="E15" s="22" t="e">
        <f ca="1">IF(ISERROR(INDIRECT("ALS!"&amp;SUBSTITUTE(ADDRESS(1,$A15+($AN$7-$AN$8),4),"1","")&amp;MATCH(E$3,ALS!$A:$A,0)+ROW(ALS!$A:$A)-1)),INDIRECT("ALS!"&amp;SUBSTITUTE(ADDRESS(1,$A15+($AN$7-$AN$8),4),"1","")&amp;MATCH(E$3,ALS!$A:$A,0)+ROW(ALS!$A:$A)-1),IF(INDIRECT("ALS!"&amp;SUBSTITUTE(ADDRESS(1,$A15+($AN$7-$AN$8),4),"1","")&amp;MATCH(E$3,ALS!$A:$A,0)+ROW(ALS!$A:$A)-1)="n.d.","n.d.",IF(VALUE(SUBSTITUTE(SUBSTITUTE(INDIRECT("ALS!"&amp;SUBSTITUTE(ADDRESS(1,$A15+($AN$7-$AN$8),4),"1","")&amp;MATCH(E$3,ALS!$A:$A,0)+ROW(ALS!$A:$A)-1),".",","),"&lt;",""))&lt;=AW$4,"&lt;"&amp;AW$4,VALUE(SUBSTITUTE(SUBSTITUTE(INDIRECT("ALS!"&amp;SUBSTITUTE(ADDRESS(1,$A15+($AN$7-$AN$8),4),"1","")&amp;MATCH(E$3,ALS!$A:$A,0)+ROW(ALS!$A:$A)-1),".",","),"&lt;","")))))</f>
        <v>#VALUE!</v>
      </c>
      <c r="F15" s="22" t="e">
        <f ca="1">IF(ISERROR(INDIRECT("ALS!"&amp;SUBSTITUTE(ADDRESS(1,$A15+($AN$7-$AN$8),4),"1","")&amp;MATCH(F$3,ALS!$A:$A,0)+ROW(ALS!$A:$A)-1)),INDIRECT("ALS!"&amp;SUBSTITUTE(ADDRESS(1,$A15+($AN$7-$AN$8),4),"1","")&amp;MATCH(F$3,ALS!$A:$A,0)+ROW(ALS!$A:$A)-1),IF(INDIRECT("ALS!"&amp;SUBSTITUTE(ADDRESS(1,$A15+($AN$7-$AN$8),4),"1","")&amp;MATCH(F$3,ALS!$A:$A,0)+ROW(ALS!$A:$A)-1)="n.d.","n.d.",IF(VALUE(SUBSTITUTE(SUBSTITUTE(INDIRECT("ALS!"&amp;SUBSTITUTE(ADDRESS(1,$A15+($AN$7-$AN$8),4),"1","")&amp;MATCH(F$3,ALS!$A:$A,0)+ROW(ALS!$A:$A)-1),".",","),"&lt;",""))&lt;=AX$4,"&lt;"&amp;AX$4,VALUE(SUBSTITUTE(SUBSTITUTE(INDIRECT("ALS!"&amp;SUBSTITUTE(ADDRESS(1,$A15+($AN$7-$AN$8),4),"1","")&amp;MATCH(F$3,ALS!$A:$A,0)+ROW(ALS!$A:$A)-1),".",","),"&lt;","")))))</f>
        <v>#VALUE!</v>
      </c>
      <c r="G15" s="26" t="e">
        <f ca="1">_xlfn.LET(_xlpm.GetVal,INDIRECT("ALS!"&amp;SUBSTITUTE(ADDRESS(1,$A15+($AN$7-$AN$8),4),"1","")&amp;MATCH(G$3,ALS!$A:$A,0)+ROW(ALS!$A$1:$A$200)-1),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5" s="26" t="e">
        <f ca="1">_xlfn.LET(_xlpm.GetVal,INDIRECT("ALS!"&amp;SUBSTITUTE(ADDRESS(1,$A15+($AN$7-$AN$8),4),"1","")&amp;MATCH(H$3,ALS!$A:$A,0)+ROW(ALS!$A$1:$A$200)-1),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5" s="26" t="e">
        <f ca="1">_xlfn.LET(_xlpm.GetVal,INDIRECT("ALS!"&amp;SUBSTITUTE(ADDRESS(1,$A15+($AN$7-$AN$8),4),"1","")&amp;MATCH(I$3,ALS!$A:$A,0)+ROW(ALS!$A$1:$A$200)-1),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5" s="26" t="e">
        <f ca="1">_xlfn.LET(_xlpm.GetVal,INDIRECT("ALS!"&amp;SUBSTITUTE(ADDRESS(1,$A15+($AN$7-$AN$8),4),"1","")&amp;MATCH(J$3,ALS!$A:$A,0)+ROW(ALS!$A$1:$A$200)-1),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5" s="26" t="e">
        <f ca="1">_xlfn.LET(_xlpm.GetVal,INDIRECT("ALS!"&amp;SUBSTITUTE(ADDRESS(1,$A15+($AN$7-$AN$8),4),"1","")&amp;MATCH(K$3,ALS!$A:$A,0)+ROW(ALS!$A$1:$A$200)-1),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5" s="26" t="e">
        <f ca="1">_xlfn.LET(_xlpm.GetVal,INDIRECT("ALS!"&amp;SUBSTITUTE(ADDRESS(1,$A15+($AN$7-$AN$8),4),"1","")&amp;MATCH(L$3,ALS!$A:$A,0)+ROW(ALS!$A$1:$A$200)-1),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5" s="26" t="e">
        <f ca="1">_xlfn.LET(_xlpm.GetVal,INDIRECT("ALS!"&amp;SUBSTITUTE(ADDRESS(1,$A15+($AN$7-$AN$8),4),"1","")&amp;MATCH(M$3,ALS!$A:$A,0)+ROW(ALS!$A$1:$A$200)-1),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5" s="26" t="e">
        <f ca="1">_xlfn.LET(_xlpm.GetVal,INDIRECT("ALS!"&amp;SUBSTITUTE(ADDRESS(1,$A15+($AN$7-$AN$8),4),"1","")&amp;MATCH(N$3,ALS!$A:$A,0)+ROW(ALS!$A$1:$A$200)-1),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5" s="26" t="e">
        <f ca="1">_xlfn.LET(_xlpm.GetVal,INDIRECT("ALS!"&amp;SUBSTITUTE(ADDRESS(1,$A15+($AN$7-$AN$8),4),"1","")&amp;MATCH(O$3,ALS!$A:$A,0)+ROW(ALS!$A$1:$A$200)-1),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5" s="26" t="e">
        <f ca="1">_xlfn.LET(_xlpm.GetVal,INDIRECT("ALS!"&amp;SUBSTITUTE(ADDRESS(1,$A15+($AN$7-$AN$8),4),"1","")&amp;MATCH(P$3,ALS!$A:$A,0)+ROW(ALS!$A$1:$A$200)-1),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5" s="26" t="e">
        <f ca="1">_xlfn.LET(_xlpm.GetVal,INDIRECT("ALS!"&amp;SUBSTITUTE(ADDRESS(1,$A15+($AN$7-$AN$8),4),"1","")&amp;MATCH(Q$3,ALS!$A:$A,0)+ROW(ALS!$A$1:$A$200)-1),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5" s="26" t="e">
        <f ca="1">_xlfn.LET(_xlpm.GetVal,INDIRECT("ALS!"&amp;SUBSTITUTE(ADDRESS(1,$A15+($AN$7-$AN$8),4),"1","")&amp;MATCH(R$3,ALS!$A:$A,0)+ROW(ALS!$A$1:$A$200)-1),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5" s="26" t="e">
        <f ca="1">_xlfn.LET(_xlpm.GetVal,INDIRECT("ALS!"&amp;SUBSTITUTE(ADDRESS(1,$A15+($AN$7-$AN$8),4),"1","")&amp;MATCH(S$3,ALS!$A:$A,0)+ROW(ALS!$A$1:$A$200)-1),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5" s="26" t="e">
        <f ca="1">_xlfn.LET(_xlpm.GetVal,INDIRECT("ALS!"&amp;SUBSTITUTE(ADDRESS(1,$A15+($AN$7-$AN$8),4),"1","")&amp;MATCH(T$3,ALS!$A:$A,0)+ROW(ALS!$A$1:$A$200)-1),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5" s="26" t="e">
        <f ca="1">_xlfn.LET(_xlpm.GetVal,INDIRECT("ALS!"&amp;SUBSTITUTE(ADDRESS(1,$A15+($AN$7-$AN$8),4),"1","")&amp;MATCH(U$3,ALS!$A:$A,0)+ROW(ALS!$A$1:$A$200)-1),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5" s="26" t="e">
        <f ca="1">_xlfn.LET(_xlpm.GetVal,INDIRECT("ALS!"&amp;SUBSTITUTE(ADDRESS(1,$A15+($AN$7-$AN$8),4),"1","")&amp;MATCH(V$3,ALS!$A:$A,0)+ROW(ALS!$A$1:$A$200)-1),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5" s="26" t="e">
        <f ca="1">_xlfn.LET(_xlpm.GetVal,INDIRECT("ALS!"&amp;SUBSTITUTE(ADDRESS(1,$A15+($AN$7-$AN$8),4),"1","")&amp;MATCH(W$3,ALS!$A:$A,0)+ROW(ALS!$A$1:$A$200)-1),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5" s="26" t="e">
        <f ca="1">_xlfn.LET(_xlpm.GetVal,INDIRECT("ALS!"&amp;SUBSTITUTE(ADDRESS(1,$A15+($AN$7-$AN$8),4),"1","")&amp;MATCH(X$3,ALS!$A:$A,0)+ROW(ALS!$A$1:$A$200)-1),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5" s="26" t="e">
        <f ca="1">_xlfn.LET(_xlpm.GetVal,INDIRECT("ALS!"&amp;SUBSTITUTE(ADDRESS(1,$A15+($AN$7-$AN$8),4),"1","")&amp;MATCH(Y$3,ALS!$A:$A,0)+ROW(ALS!$A$1:$A$200)-1),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5" s="26" t="e">
        <f ca="1">_xlfn.LET(_xlpm.GetVal,INDIRECT("ALS!"&amp;SUBSTITUTE(ADDRESS(1,$A15+($AN$7-$AN$8),4),"1","")&amp;MATCH(Z$3,ALS!$A:$A,0)+ROW(ALS!$A$1:$A$200)-1),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5" s="26" t="e">
        <f ca="1">_xlfn.LET(_xlpm.GetVal,INDIRECT("ALS!"&amp;SUBSTITUTE(ADDRESS(1,$A15+($AN$7-$AN$8),4),"1","")&amp;MATCH(AA$3,ALS!$A:$A,0)+ROW(ALS!$A$1:$A$200)-1),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5" s="26" t="e">
        <f ca="1">_xlfn.LET(_xlpm.GetVal,INDIRECT("ALS!"&amp;SUBSTITUTE(ADDRESS(1,$A15+($AN$7-$AN$8),4),"1","")&amp;MATCH(AB$3,ALS!$A:$A,0)+ROW(ALS!$A$1:$A$200)-1),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5" s="26" t="e">
        <f ca="1">_xlfn.LET(_xlpm.GetVal,INDIRECT("ALS!"&amp;SUBSTITUTE(ADDRESS(1,$A15+($AN$7-$AN$8),4),"1","")&amp;MATCH(AC$3,ALS!$A:$A,0)+ROW(ALS!$A$1:$A$200)-1),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5" s="26" t="e">
        <f ca="1">_xlfn.LET(_xlpm.GetVal,INDIRECT("ALS!"&amp;SUBSTITUTE(ADDRESS(1,$A15+($AN$7-$AN$8),4),"1","")&amp;MATCH(AD$3,ALS!$A:$A,0)+ROW(ALS!$A$1:$A$200)-1),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5" s="26" t="e">
        <f ca="1">_xlfn.LET(_xlpm.GetVal,INDIRECT("ALS!"&amp;SUBSTITUTE(ADDRESS(1,$A15+($AN$7-$AN$8),4),"1","")&amp;MATCH(AE$3,ALS!$A:$A,0)+ROW(ALS!$A$1:$A$200)-1),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5" s="26" t="e">
        <f ca="1">_xlfn.LET(_xlpm.GetVal,INDIRECT("ALS!"&amp;SUBSTITUTE(ADDRESS(1,$A15+($AN$7-$AN$8),4),"1","")&amp;MATCH(AF$3,ALS!$A:$A,0)+ROW(ALS!$A$1:$A$200)-1),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5" s="26" t="e">
        <f ca="1">_xlfn.LET(_xlpm.GetVal,INDIRECT("ALS!"&amp;SUBSTITUTE(ADDRESS(1,$A15+($AN$7-$AN$8),4),"1","")&amp;MATCH(AG$3,ALS!$A:$A,0)+ROW(ALS!$A$1:$A$200)-1),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5" s="25" t="str">
        <f t="shared" ca="1" si="3"/>
        <v/>
      </c>
      <c r="AI15" s="26" t="e">
        <f ca="1">_xlfn.IFS(SUBSTITUTE(INDIRECT("ALS!"&amp;SUBSTITUTE(ADDRESS(1,$A15+($AN$7-$AN$8),4),"1","")&amp;MATCH(AI$3,ALS!$A:$A,0)+ROW(ALS!$A:$A)-1)," ","")="","",ISERROR(INDIRECT("ALS!"&amp;SUBSTITUTE(ADDRESS(1,$A15+($AN$7-$AN$8),4),"1","")&amp;MATCH(AI$3,ALS!$A:$A,0)+ROW(ALS!$A:$A)-1)),INDIRECT("ALS!"&amp;SUBSTITUTE(ADDRESS(1,$A15+($AN$7-$AN$8),4),"1","")&amp;MATCH(AI$3,ALS!$A:$A,0)+ROW(ALS!$A:$A)-1),OR(LOWER(SUBSTITUTE(SUBSTITUTE(INDIRECT("ALS!"&amp;SUBSTITUTE(ADDRESS(1,$A15+($AN$7-$AN$8),4),"1","")&amp;MATCH(AI$3,ALS!$A:$A,0)+ROW(ALS!$A:$A)-1),".","")," ",""))="nd",LOWER(SUBSTITUTE(SUBSTITUTE(INDIRECT("ALS!"&amp;SUBSTITUTE(ADDRESS(1,$A15+($AN$7-$AN$8),4),"1","")&amp;MATCH(AI$3,ALS!$A:$A,0)+ROW(ALS!$A:$A)-1),".","")," ",""))="ikkepåvist"),"n.d.",OR(LEFT(LOWER(SUBSTITUTE(SUBSTITUTE(INDIRECT("ALS!"&amp;SUBSTITUTE(ADDRESS(1,$A15+($AN$7-$AN$8),4),"1","")&amp;MATCH(AI$3,ALS!$A:$A,0)+ROW(ALS!$A:$A)-1),".",",")," ","")),2)="&lt; ",LEFT(LOWER(SUBSTITUTE(SUBSTITUTE(INDIRECT("ALS!"&amp;SUBSTITUTE(ADDRESS(1,$A15+($AN$7-$AN$8),4),"1","")&amp;MATCH(AI$3,ALS!$A:$A,0)+ROW(ALS!$A:$A)-1),".",",")," ","")),1)="&lt;"),"&lt;"&amp;VALUE(SUBSTITUTE(SUBSTITUTE(SUBSTITUTE(INDIRECT("ALS!"&amp;SUBSTITUTE(ADDRESS(1,$A15+($AN$7-$AN$8),4),"1","")&amp;MATCH(AI$3,ALS!$A:$A,0)+ROW(ALS!$A:$A)-1),".",",")," ",""),"&lt;",""))*AI$2,NOT(ISERROR(VALUE(SUBSTITUTE(SUBSTITUTE(INDIRECT("ALS!"&amp;SUBSTITUTE(ADDRESS(1,$A15+($AN$7-$AN$8),4),"1","")&amp;MATCH(AI$3,ALS!$A:$A,0)+ROW(ALS!$A:$A)-1),".",",")," ","")))),VALUE(SUBSTITUTE(SUBSTITUTE(INDIRECT("ALS!"&amp;SUBSTITUTE(ADDRESS(1,$A15+($AN$7-$AN$8),4),"1","")&amp;MATCH(AI$3,ALS!$A:$A,0)+ROW(ALS!$A:$A)-1),".",",")," ","")),TRUE,"ERROR")</f>
        <v>#VALUE!</v>
      </c>
      <c r="AJ15" s="26" t="e">
        <f ca="1">_xlfn.IFS(SUBSTITUTE(INDIRECT("ALS!"&amp;SUBSTITUTE(ADDRESS(1,$A15+($AN$7-$AN$8),4),"1","")&amp;MATCH(AJ$3,ALS!$A:$A,0)+ROW(ALS!$A:$A)-1)," ","")="","",ISERROR(INDIRECT("ALS!"&amp;SUBSTITUTE(ADDRESS(1,$A15+($AN$7-$AN$8),4),"1","")&amp;MATCH(AJ$3,ALS!$A:$A,0)+ROW(ALS!$A:$A)-1)),INDIRECT("ALS!"&amp;SUBSTITUTE(ADDRESS(1,$A15+($AN$7-$AN$8),4),"1","")&amp;MATCH(AJ$3,ALS!$A:$A,0)+ROW(ALS!$A:$A)-1),OR(LOWER(SUBSTITUTE(SUBSTITUTE(INDIRECT("ALS!"&amp;SUBSTITUTE(ADDRESS(1,$A15+($AN$7-$AN$8),4),"1","")&amp;MATCH(AJ$3,ALS!$A:$A,0)+ROW(ALS!$A:$A)-1),".","")," ",""))="nd",LOWER(SUBSTITUTE(SUBSTITUTE(INDIRECT("ALS!"&amp;SUBSTITUTE(ADDRESS(1,$A15+($AN$7-$AN$8),4),"1","")&amp;MATCH(AJ$3,ALS!$A:$A,0)+ROW(ALS!$A:$A)-1),".","")," ",""))="ikkepåvist"),"n.d.",OR(LEFT(LOWER(SUBSTITUTE(SUBSTITUTE(INDIRECT("ALS!"&amp;SUBSTITUTE(ADDRESS(1,$A15+($AN$7-$AN$8),4),"1","")&amp;MATCH(AJ$3,ALS!$A:$A,0)+ROW(ALS!$A:$A)-1),".",",")," ","")),2)="&lt; ",LEFT(LOWER(SUBSTITUTE(SUBSTITUTE(INDIRECT("ALS!"&amp;SUBSTITUTE(ADDRESS(1,$A15+($AN$7-$AN$8),4),"1","")&amp;MATCH(AJ$3,ALS!$A:$A,0)+ROW(ALS!$A:$A)-1),".",",")," ","")),1)="&lt;"),"&lt;"&amp;VALUE(SUBSTITUTE(SUBSTITUTE(SUBSTITUTE(INDIRECT("ALS!"&amp;SUBSTITUTE(ADDRESS(1,$A15+($AN$7-$AN$8),4),"1","")&amp;MATCH(AJ$3,ALS!$A:$A,0)+ROW(ALS!$A:$A)-1),".",",")," ",""),"&lt;",""))*AJ$2,NOT(ISERROR(VALUE(SUBSTITUTE(SUBSTITUTE(INDIRECT("ALS!"&amp;SUBSTITUTE(ADDRESS(1,$A15+($AN$7-$AN$8),4),"1","")&amp;MATCH(AJ$3,ALS!$A:$A,0)+ROW(ALS!$A:$A)-1),".",",")," ","")))),VALUE(SUBSTITUTE(SUBSTITUTE(INDIRECT("ALS!"&amp;SUBSTITUTE(ADDRESS(1,$A15+($AN$7-$AN$8),4),"1","")&amp;MATCH(AJ$3,ALS!$A:$A,0)+ROW(ALS!$A:$A)-1),".",",")," ","")),TRUE,"ERROR")</f>
        <v>#VALUE!</v>
      </c>
    </row>
    <row r="16" spans="1:83" x14ac:dyDescent="0.25">
      <c r="A16" t="e">
        <f t="shared" ca="1" si="4"/>
        <v>#VALUE!</v>
      </c>
      <c r="B16" t="e">
        <f ca="1">IF(
LEN(C16)&gt;0,
SUBSTITUTE(SUBSTITUTE(SUBSTITUTE(INDIRECT("ALS!"&amp;SUBSTITUTE(ADDRESS(1,A16+($AN$7-$AN$8),4),"1","")&amp;MATCH("ELEMENT",ALS!A:A,0)+ROW(ALS!A:A)-1),"Jord",""),"Sediment",""),C16,""),
SUBSTITUTE(SUBSTITUTE(INDIRECT("ALS!"&amp;SUBSTITUTE(ADDRESS(1,A16+($AN$7-$AN$8),4),"1","")&amp;MATCH("ELEMENT",ALS!A:A,0)+ROW(ALS!A:A)-1),"Jord",""),"Sediment","")
)</f>
        <v>#VALUE!</v>
      </c>
      <c r="C16" t="str">
        <f ca="1" xml:space="preserve">
_xlfn.LET(_xlpm.GetName,INDIRECT("ALS!"&amp;SUBSTITUTE(ADDRESS(1,A16+($AN$7-$AN$8),4),"1","")&amp;MATCH("ELEMENT",ALS!$A$1:$A$200,0)+ROW(ALS!$A$1:$A$200)-1),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6" s="22" t="e">
        <f ca="1">IF(ISERROR(INDIRECT("ALS!"&amp;SUBSTITUTE(ADDRESS(1,$A16+($AN$7-$AN$8),4),"1","")&amp;MATCH(D$3,ALS!$A:$A,0)+ROW(ALS!$A:$A)-1)),INDIRECT("ALS!"&amp;SUBSTITUTE(ADDRESS(1,$A16+($AN$7-$AN$8),4),"1","")&amp;MATCH(D$3,ALS!$A:$A,0)+ROW(ALS!$A:$A)-1),IF(INDIRECT("ALS!"&amp;SUBSTITUTE(ADDRESS(1,$A16+($AN$7-$AN$8),4),"1","")&amp;MATCH(D$3,ALS!$A:$A,0)+ROW(ALS!$A:$A)-1)="n.d.","n.d.",IF(VALUE(SUBSTITUTE(SUBSTITUTE(INDIRECT("ALS!"&amp;SUBSTITUTE(ADDRESS(1,$A16+($AN$7-$AN$8),4),"1","")&amp;MATCH(D$3,ALS!$A:$A,0)+ROW(ALS!$A:$A)-1),".",","),"&lt;",""))&lt;=AV$4,"&lt;"&amp;AV$4,VALUE(SUBSTITUTE(SUBSTITUTE(INDIRECT("ALS!"&amp;SUBSTITUTE(ADDRESS(1,$A16+($AN$7-$AN$8),4),"1","")&amp;MATCH(D$3,ALS!$A:$A,0)+ROW(ALS!$A:$A)-1),".",","),"&lt;","")))))</f>
        <v>#VALUE!</v>
      </c>
      <c r="E16" s="22" t="e">
        <f ca="1">IF(ISERROR(INDIRECT("ALS!"&amp;SUBSTITUTE(ADDRESS(1,$A16+($AN$7-$AN$8),4),"1","")&amp;MATCH(E$3,ALS!$A:$A,0)+ROW(ALS!$A:$A)-1)),INDIRECT("ALS!"&amp;SUBSTITUTE(ADDRESS(1,$A16+($AN$7-$AN$8),4),"1","")&amp;MATCH(E$3,ALS!$A:$A,0)+ROW(ALS!$A:$A)-1),IF(INDIRECT("ALS!"&amp;SUBSTITUTE(ADDRESS(1,$A16+($AN$7-$AN$8),4),"1","")&amp;MATCH(E$3,ALS!$A:$A,0)+ROW(ALS!$A:$A)-1)="n.d.","n.d.",IF(VALUE(SUBSTITUTE(SUBSTITUTE(INDIRECT("ALS!"&amp;SUBSTITUTE(ADDRESS(1,$A16+($AN$7-$AN$8),4),"1","")&amp;MATCH(E$3,ALS!$A:$A,0)+ROW(ALS!$A:$A)-1),".",","),"&lt;",""))&lt;=AW$4,"&lt;"&amp;AW$4,VALUE(SUBSTITUTE(SUBSTITUTE(INDIRECT("ALS!"&amp;SUBSTITUTE(ADDRESS(1,$A16+($AN$7-$AN$8),4),"1","")&amp;MATCH(E$3,ALS!$A:$A,0)+ROW(ALS!$A:$A)-1),".",","),"&lt;","")))))</f>
        <v>#VALUE!</v>
      </c>
      <c r="F16" s="22" t="e">
        <f ca="1">IF(ISERROR(INDIRECT("ALS!"&amp;SUBSTITUTE(ADDRESS(1,$A16+($AN$7-$AN$8),4),"1","")&amp;MATCH(F$3,ALS!$A:$A,0)+ROW(ALS!$A:$A)-1)),INDIRECT("ALS!"&amp;SUBSTITUTE(ADDRESS(1,$A16+($AN$7-$AN$8),4),"1","")&amp;MATCH(F$3,ALS!$A:$A,0)+ROW(ALS!$A:$A)-1),IF(INDIRECT("ALS!"&amp;SUBSTITUTE(ADDRESS(1,$A16+($AN$7-$AN$8),4),"1","")&amp;MATCH(F$3,ALS!$A:$A,0)+ROW(ALS!$A:$A)-1)="n.d.","n.d.",IF(VALUE(SUBSTITUTE(SUBSTITUTE(INDIRECT("ALS!"&amp;SUBSTITUTE(ADDRESS(1,$A16+($AN$7-$AN$8),4),"1","")&amp;MATCH(F$3,ALS!$A:$A,0)+ROW(ALS!$A:$A)-1),".",","),"&lt;",""))&lt;=AX$4,"&lt;"&amp;AX$4,VALUE(SUBSTITUTE(SUBSTITUTE(INDIRECT("ALS!"&amp;SUBSTITUTE(ADDRESS(1,$A16+($AN$7-$AN$8),4),"1","")&amp;MATCH(F$3,ALS!$A:$A,0)+ROW(ALS!$A:$A)-1),".",","),"&lt;","")))))</f>
        <v>#VALUE!</v>
      </c>
      <c r="G16" s="26" t="e">
        <f ca="1">_xlfn.LET(_xlpm.GetVal,INDIRECT("ALS!"&amp;SUBSTITUTE(ADDRESS(1,$A16+($AN$7-$AN$8),4),"1","")&amp;MATCH(G$3,ALS!$A:$A,0)+ROW(ALS!$A$1:$A$200)-1),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6" s="26" t="e">
        <f ca="1">_xlfn.LET(_xlpm.GetVal,INDIRECT("ALS!"&amp;SUBSTITUTE(ADDRESS(1,$A16+($AN$7-$AN$8),4),"1","")&amp;MATCH(H$3,ALS!$A:$A,0)+ROW(ALS!$A$1:$A$200)-1),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6" s="26" t="e">
        <f ca="1">_xlfn.LET(_xlpm.GetVal,INDIRECT("ALS!"&amp;SUBSTITUTE(ADDRESS(1,$A16+($AN$7-$AN$8),4),"1","")&amp;MATCH(I$3,ALS!$A:$A,0)+ROW(ALS!$A$1:$A$200)-1),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6" s="26" t="e">
        <f ca="1">_xlfn.LET(_xlpm.GetVal,INDIRECT("ALS!"&amp;SUBSTITUTE(ADDRESS(1,$A16+($AN$7-$AN$8),4),"1","")&amp;MATCH(J$3,ALS!$A:$A,0)+ROW(ALS!$A$1:$A$200)-1),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6" s="26" t="e">
        <f ca="1">_xlfn.LET(_xlpm.GetVal,INDIRECT("ALS!"&amp;SUBSTITUTE(ADDRESS(1,$A16+($AN$7-$AN$8),4),"1","")&amp;MATCH(K$3,ALS!$A:$A,0)+ROW(ALS!$A$1:$A$200)-1),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6" s="26" t="e">
        <f ca="1">_xlfn.LET(_xlpm.GetVal,INDIRECT("ALS!"&amp;SUBSTITUTE(ADDRESS(1,$A16+($AN$7-$AN$8),4),"1","")&amp;MATCH(L$3,ALS!$A:$A,0)+ROW(ALS!$A$1:$A$200)-1),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6" s="26" t="e">
        <f ca="1">_xlfn.LET(_xlpm.GetVal,INDIRECT("ALS!"&amp;SUBSTITUTE(ADDRESS(1,$A16+($AN$7-$AN$8),4),"1","")&amp;MATCH(M$3,ALS!$A:$A,0)+ROW(ALS!$A$1:$A$200)-1),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6" s="26" t="e">
        <f ca="1">_xlfn.LET(_xlpm.GetVal,INDIRECT("ALS!"&amp;SUBSTITUTE(ADDRESS(1,$A16+($AN$7-$AN$8),4),"1","")&amp;MATCH(N$3,ALS!$A:$A,0)+ROW(ALS!$A$1:$A$200)-1),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6" s="26" t="e">
        <f ca="1">_xlfn.LET(_xlpm.GetVal,INDIRECT("ALS!"&amp;SUBSTITUTE(ADDRESS(1,$A16+($AN$7-$AN$8),4),"1","")&amp;MATCH(O$3,ALS!$A:$A,0)+ROW(ALS!$A$1:$A$200)-1),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6" s="26" t="e">
        <f ca="1">_xlfn.LET(_xlpm.GetVal,INDIRECT("ALS!"&amp;SUBSTITUTE(ADDRESS(1,$A16+($AN$7-$AN$8),4),"1","")&amp;MATCH(P$3,ALS!$A:$A,0)+ROW(ALS!$A$1:$A$200)-1),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6" s="26" t="e">
        <f ca="1">_xlfn.LET(_xlpm.GetVal,INDIRECT("ALS!"&amp;SUBSTITUTE(ADDRESS(1,$A16+($AN$7-$AN$8),4),"1","")&amp;MATCH(Q$3,ALS!$A:$A,0)+ROW(ALS!$A$1:$A$200)-1),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6" s="26" t="e">
        <f ca="1">_xlfn.LET(_xlpm.GetVal,INDIRECT("ALS!"&amp;SUBSTITUTE(ADDRESS(1,$A16+($AN$7-$AN$8),4),"1","")&amp;MATCH(R$3,ALS!$A:$A,0)+ROW(ALS!$A$1:$A$200)-1),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6" s="26" t="e">
        <f ca="1">_xlfn.LET(_xlpm.GetVal,INDIRECT("ALS!"&amp;SUBSTITUTE(ADDRESS(1,$A16+($AN$7-$AN$8),4),"1","")&amp;MATCH(S$3,ALS!$A:$A,0)+ROW(ALS!$A$1:$A$200)-1),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6" s="26" t="e">
        <f ca="1">_xlfn.LET(_xlpm.GetVal,INDIRECT("ALS!"&amp;SUBSTITUTE(ADDRESS(1,$A16+($AN$7-$AN$8),4),"1","")&amp;MATCH(T$3,ALS!$A:$A,0)+ROW(ALS!$A$1:$A$200)-1),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6" s="26" t="e">
        <f ca="1">_xlfn.LET(_xlpm.GetVal,INDIRECT("ALS!"&amp;SUBSTITUTE(ADDRESS(1,$A16+($AN$7-$AN$8),4),"1","")&amp;MATCH(U$3,ALS!$A:$A,0)+ROW(ALS!$A$1:$A$200)-1),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6" s="26" t="e">
        <f ca="1">_xlfn.LET(_xlpm.GetVal,INDIRECT("ALS!"&amp;SUBSTITUTE(ADDRESS(1,$A16+($AN$7-$AN$8),4),"1","")&amp;MATCH(V$3,ALS!$A:$A,0)+ROW(ALS!$A$1:$A$200)-1),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6" s="26" t="e">
        <f ca="1">_xlfn.LET(_xlpm.GetVal,INDIRECT("ALS!"&amp;SUBSTITUTE(ADDRESS(1,$A16+($AN$7-$AN$8),4),"1","")&amp;MATCH(W$3,ALS!$A:$A,0)+ROW(ALS!$A$1:$A$200)-1),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6" s="26" t="e">
        <f ca="1">_xlfn.LET(_xlpm.GetVal,INDIRECT("ALS!"&amp;SUBSTITUTE(ADDRESS(1,$A16+($AN$7-$AN$8),4),"1","")&amp;MATCH(X$3,ALS!$A:$A,0)+ROW(ALS!$A$1:$A$200)-1),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6" s="26" t="e">
        <f ca="1">_xlfn.LET(_xlpm.GetVal,INDIRECT("ALS!"&amp;SUBSTITUTE(ADDRESS(1,$A16+($AN$7-$AN$8),4),"1","")&amp;MATCH(Y$3,ALS!$A:$A,0)+ROW(ALS!$A$1:$A$200)-1),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6" s="26" t="e">
        <f ca="1">_xlfn.LET(_xlpm.GetVal,INDIRECT("ALS!"&amp;SUBSTITUTE(ADDRESS(1,$A16+($AN$7-$AN$8),4),"1","")&amp;MATCH(Z$3,ALS!$A:$A,0)+ROW(ALS!$A$1:$A$200)-1),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6" s="26" t="e">
        <f ca="1">_xlfn.LET(_xlpm.GetVal,INDIRECT("ALS!"&amp;SUBSTITUTE(ADDRESS(1,$A16+($AN$7-$AN$8),4),"1","")&amp;MATCH(AA$3,ALS!$A:$A,0)+ROW(ALS!$A$1:$A$200)-1),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6" s="26" t="e">
        <f ca="1">_xlfn.LET(_xlpm.GetVal,INDIRECT("ALS!"&amp;SUBSTITUTE(ADDRESS(1,$A16+($AN$7-$AN$8),4),"1","")&amp;MATCH(AB$3,ALS!$A:$A,0)+ROW(ALS!$A$1:$A$200)-1),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6" s="26" t="e">
        <f ca="1">_xlfn.LET(_xlpm.GetVal,INDIRECT("ALS!"&amp;SUBSTITUTE(ADDRESS(1,$A16+($AN$7-$AN$8),4),"1","")&amp;MATCH(AC$3,ALS!$A:$A,0)+ROW(ALS!$A$1:$A$200)-1),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6" s="26" t="e">
        <f ca="1">_xlfn.LET(_xlpm.GetVal,INDIRECT("ALS!"&amp;SUBSTITUTE(ADDRESS(1,$A16+($AN$7-$AN$8),4),"1","")&amp;MATCH(AD$3,ALS!$A:$A,0)+ROW(ALS!$A$1:$A$200)-1),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6" s="26" t="e">
        <f ca="1">_xlfn.LET(_xlpm.GetVal,INDIRECT("ALS!"&amp;SUBSTITUTE(ADDRESS(1,$A16+($AN$7-$AN$8),4),"1","")&amp;MATCH(AE$3,ALS!$A:$A,0)+ROW(ALS!$A$1:$A$200)-1),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6" s="26" t="e">
        <f ca="1">_xlfn.LET(_xlpm.GetVal,INDIRECT("ALS!"&amp;SUBSTITUTE(ADDRESS(1,$A16+($AN$7-$AN$8),4),"1","")&amp;MATCH(AF$3,ALS!$A:$A,0)+ROW(ALS!$A$1:$A$200)-1),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6" s="26" t="e">
        <f ca="1">_xlfn.LET(_xlpm.GetVal,INDIRECT("ALS!"&amp;SUBSTITUTE(ADDRESS(1,$A16+($AN$7-$AN$8),4),"1","")&amp;MATCH(AG$3,ALS!$A:$A,0)+ROW(ALS!$A$1:$A$200)-1),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6" s="25" t="str">
        <f t="shared" ca="1" si="3"/>
        <v/>
      </c>
      <c r="AI16" s="26" t="e">
        <f ca="1">_xlfn.IFS(SUBSTITUTE(INDIRECT("ALS!"&amp;SUBSTITUTE(ADDRESS(1,$A16+($AN$7-$AN$8),4),"1","")&amp;MATCH(AI$3,ALS!$A:$A,0)+ROW(ALS!$A:$A)-1)," ","")="","",ISERROR(INDIRECT("ALS!"&amp;SUBSTITUTE(ADDRESS(1,$A16+($AN$7-$AN$8),4),"1","")&amp;MATCH(AI$3,ALS!$A:$A,0)+ROW(ALS!$A:$A)-1)),INDIRECT("ALS!"&amp;SUBSTITUTE(ADDRESS(1,$A16+($AN$7-$AN$8),4),"1","")&amp;MATCH(AI$3,ALS!$A:$A,0)+ROW(ALS!$A:$A)-1),OR(LOWER(SUBSTITUTE(SUBSTITUTE(INDIRECT("ALS!"&amp;SUBSTITUTE(ADDRESS(1,$A16+($AN$7-$AN$8),4),"1","")&amp;MATCH(AI$3,ALS!$A:$A,0)+ROW(ALS!$A:$A)-1),".","")," ",""))="nd",LOWER(SUBSTITUTE(SUBSTITUTE(INDIRECT("ALS!"&amp;SUBSTITUTE(ADDRESS(1,$A16+($AN$7-$AN$8),4),"1","")&amp;MATCH(AI$3,ALS!$A:$A,0)+ROW(ALS!$A:$A)-1),".","")," ",""))="ikkepåvist"),"n.d.",OR(LEFT(LOWER(SUBSTITUTE(SUBSTITUTE(INDIRECT("ALS!"&amp;SUBSTITUTE(ADDRESS(1,$A16+($AN$7-$AN$8),4),"1","")&amp;MATCH(AI$3,ALS!$A:$A,0)+ROW(ALS!$A:$A)-1),".",",")," ","")),2)="&lt; ",LEFT(LOWER(SUBSTITUTE(SUBSTITUTE(INDIRECT("ALS!"&amp;SUBSTITUTE(ADDRESS(1,$A16+($AN$7-$AN$8),4),"1","")&amp;MATCH(AI$3,ALS!$A:$A,0)+ROW(ALS!$A:$A)-1),".",",")," ","")),1)="&lt;"),"&lt;"&amp;VALUE(SUBSTITUTE(SUBSTITUTE(SUBSTITUTE(INDIRECT("ALS!"&amp;SUBSTITUTE(ADDRESS(1,$A16+($AN$7-$AN$8),4),"1","")&amp;MATCH(AI$3,ALS!$A:$A,0)+ROW(ALS!$A:$A)-1),".",",")," ",""),"&lt;",""))*AI$2,NOT(ISERROR(VALUE(SUBSTITUTE(SUBSTITUTE(INDIRECT("ALS!"&amp;SUBSTITUTE(ADDRESS(1,$A16+($AN$7-$AN$8),4),"1","")&amp;MATCH(AI$3,ALS!$A:$A,0)+ROW(ALS!$A:$A)-1),".",",")," ","")))),VALUE(SUBSTITUTE(SUBSTITUTE(INDIRECT("ALS!"&amp;SUBSTITUTE(ADDRESS(1,$A16+($AN$7-$AN$8),4),"1","")&amp;MATCH(AI$3,ALS!$A:$A,0)+ROW(ALS!$A:$A)-1),".",",")," ","")),TRUE,"ERROR")</f>
        <v>#VALUE!</v>
      </c>
      <c r="AJ16" s="26" t="e">
        <f ca="1">_xlfn.IFS(SUBSTITUTE(INDIRECT("ALS!"&amp;SUBSTITUTE(ADDRESS(1,$A16+($AN$7-$AN$8),4),"1","")&amp;MATCH(AJ$3,ALS!$A:$A,0)+ROW(ALS!$A:$A)-1)," ","")="","",ISERROR(INDIRECT("ALS!"&amp;SUBSTITUTE(ADDRESS(1,$A16+($AN$7-$AN$8),4),"1","")&amp;MATCH(AJ$3,ALS!$A:$A,0)+ROW(ALS!$A:$A)-1)),INDIRECT("ALS!"&amp;SUBSTITUTE(ADDRESS(1,$A16+($AN$7-$AN$8),4),"1","")&amp;MATCH(AJ$3,ALS!$A:$A,0)+ROW(ALS!$A:$A)-1),OR(LOWER(SUBSTITUTE(SUBSTITUTE(INDIRECT("ALS!"&amp;SUBSTITUTE(ADDRESS(1,$A16+($AN$7-$AN$8),4),"1","")&amp;MATCH(AJ$3,ALS!$A:$A,0)+ROW(ALS!$A:$A)-1),".","")," ",""))="nd",LOWER(SUBSTITUTE(SUBSTITUTE(INDIRECT("ALS!"&amp;SUBSTITUTE(ADDRESS(1,$A16+($AN$7-$AN$8),4),"1","")&amp;MATCH(AJ$3,ALS!$A:$A,0)+ROW(ALS!$A:$A)-1),".","")," ",""))="ikkepåvist"),"n.d.",OR(LEFT(LOWER(SUBSTITUTE(SUBSTITUTE(INDIRECT("ALS!"&amp;SUBSTITUTE(ADDRESS(1,$A16+($AN$7-$AN$8),4),"1","")&amp;MATCH(AJ$3,ALS!$A:$A,0)+ROW(ALS!$A:$A)-1),".",",")," ","")),2)="&lt; ",LEFT(LOWER(SUBSTITUTE(SUBSTITUTE(INDIRECT("ALS!"&amp;SUBSTITUTE(ADDRESS(1,$A16+($AN$7-$AN$8),4),"1","")&amp;MATCH(AJ$3,ALS!$A:$A,0)+ROW(ALS!$A:$A)-1),".",",")," ","")),1)="&lt;"),"&lt;"&amp;VALUE(SUBSTITUTE(SUBSTITUTE(SUBSTITUTE(INDIRECT("ALS!"&amp;SUBSTITUTE(ADDRESS(1,$A16+($AN$7-$AN$8),4),"1","")&amp;MATCH(AJ$3,ALS!$A:$A,0)+ROW(ALS!$A:$A)-1),".",",")," ",""),"&lt;",""))*AJ$2,NOT(ISERROR(VALUE(SUBSTITUTE(SUBSTITUTE(INDIRECT("ALS!"&amp;SUBSTITUTE(ADDRESS(1,$A16+($AN$7-$AN$8),4),"1","")&amp;MATCH(AJ$3,ALS!$A:$A,0)+ROW(ALS!$A:$A)-1),".",",")," ","")))),VALUE(SUBSTITUTE(SUBSTITUTE(INDIRECT("ALS!"&amp;SUBSTITUTE(ADDRESS(1,$A16+($AN$7-$AN$8),4),"1","")&amp;MATCH(AJ$3,ALS!$A:$A,0)+ROW(ALS!$A:$A)-1),".",",")," ","")),TRUE,"ERROR")</f>
        <v>#VALUE!</v>
      </c>
    </row>
    <row r="17" spans="1:54" x14ac:dyDescent="0.25">
      <c r="A17" t="e">
        <f t="shared" ca="1" si="4"/>
        <v>#VALUE!</v>
      </c>
      <c r="B17" t="e">
        <f ca="1">IF(
LEN(C17)&gt;0,
SUBSTITUTE(SUBSTITUTE(SUBSTITUTE(INDIRECT("ALS!"&amp;SUBSTITUTE(ADDRESS(1,A17+($AN$7-$AN$8),4),"1","")&amp;MATCH("ELEMENT",ALS!A:A,0)+ROW(ALS!A:A)-1),"Jord",""),"Sediment",""),C17,""),
SUBSTITUTE(SUBSTITUTE(INDIRECT("ALS!"&amp;SUBSTITUTE(ADDRESS(1,A17+($AN$7-$AN$8),4),"1","")&amp;MATCH("ELEMENT",ALS!A:A,0)+ROW(ALS!A:A)-1),"Jord",""),"Sediment","")
)</f>
        <v>#VALUE!</v>
      </c>
      <c r="C17" t="str">
        <f ca="1" xml:space="preserve">
_xlfn.LET(_xlpm.GetName,INDIRECT("ALS!"&amp;SUBSTITUTE(ADDRESS(1,A17+($AN$7-$AN$8),4),"1","")&amp;MATCH("ELEMENT",ALS!$A$1:$A$200,0)+ROW(ALS!$A$1:$A$200)-1),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7" s="22" t="e">
        <f ca="1">IF(ISERROR(INDIRECT("ALS!"&amp;SUBSTITUTE(ADDRESS(1,$A17+($AN$7-$AN$8),4),"1","")&amp;MATCH(D$3,ALS!$A:$A,0)+ROW(ALS!$A:$A)-1)),INDIRECT("ALS!"&amp;SUBSTITUTE(ADDRESS(1,$A17+($AN$7-$AN$8),4),"1","")&amp;MATCH(D$3,ALS!$A:$A,0)+ROW(ALS!$A:$A)-1),IF(INDIRECT("ALS!"&amp;SUBSTITUTE(ADDRESS(1,$A17+($AN$7-$AN$8),4),"1","")&amp;MATCH(D$3,ALS!$A:$A,0)+ROW(ALS!$A:$A)-1)="n.d.","n.d.",IF(VALUE(SUBSTITUTE(SUBSTITUTE(INDIRECT("ALS!"&amp;SUBSTITUTE(ADDRESS(1,$A17+($AN$7-$AN$8),4),"1","")&amp;MATCH(D$3,ALS!$A:$A,0)+ROW(ALS!$A:$A)-1),".",","),"&lt;",""))&lt;=AV$4,"&lt;"&amp;AV$4,VALUE(SUBSTITUTE(SUBSTITUTE(INDIRECT("ALS!"&amp;SUBSTITUTE(ADDRESS(1,$A17+($AN$7-$AN$8),4),"1","")&amp;MATCH(D$3,ALS!$A:$A,0)+ROW(ALS!$A:$A)-1),".",","),"&lt;","")))))</f>
        <v>#VALUE!</v>
      </c>
      <c r="E17" s="22" t="e">
        <f ca="1">IF(ISERROR(INDIRECT("ALS!"&amp;SUBSTITUTE(ADDRESS(1,$A17+($AN$7-$AN$8),4),"1","")&amp;MATCH(E$3,ALS!$A:$A,0)+ROW(ALS!$A:$A)-1)),INDIRECT("ALS!"&amp;SUBSTITUTE(ADDRESS(1,$A17+($AN$7-$AN$8),4),"1","")&amp;MATCH(E$3,ALS!$A:$A,0)+ROW(ALS!$A:$A)-1),IF(INDIRECT("ALS!"&amp;SUBSTITUTE(ADDRESS(1,$A17+($AN$7-$AN$8),4),"1","")&amp;MATCH(E$3,ALS!$A:$A,0)+ROW(ALS!$A:$A)-1)="n.d.","n.d.",IF(VALUE(SUBSTITUTE(SUBSTITUTE(INDIRECT("ALS!"&amp;SUBSTITUTE(ADDRESS(1,$A17+($AN$7-$AN$8),4),"1","")&amp;MATCH(E$3,ALS!$A:$A,0)+ROW(ALS!$A:$A)-1),".",","),"&lt;",""))&lt;=AW$4,"&lt;"&amp;AW$4,VALUE(SUBSTITUTE(SUBSTITUTE(INDIRECT("ALS!"&amp;SUBSTITUTE(ADDRESS(1,$A17+($AN$7-$AN$8),4),"1","")&amp;MATCH(E$3,ALS!$A:$A,0)+ROW(ALS!$A:$A)-1),".",","),"&lt;","")))))</f>
        <v>#VALUE!</v>
      </c>
      <c r="F17" s="22" t="e">
        <f ca="1">IF(ISERROR(INDIRECT("ALS!"&amp;SUBSTITUTE(ADDRESS(1,$A17+($AN$7-$AN$8),4),"1","")&amp;MATCH(F$3,ALS!$A:$A,0)+ROW(ALS!$A:$A)-1)),INDIRECT("ALS!"&amp;SUBSTITUTE(ADDRESS(1,$A17+($AN$7-$AN$8),4),"1","")&amp;MATCH(F$3,ALS!$A:$A,0)+ROW(ALS!$A:$A)-1),IF(INDIRECT("ALS!"&amp;SUBSTITUTE(ADDRESS(1,$A17+($AN$7-$AN$8),4),"1","")&amp;MATCH(F$3,ALS!$A:$A,0)+ROW(ALS!$A:$A)-1)="n.d.","n.d.",IF(VALUE(SUBSTITUTE(SUBSTITUTE(INDIRECT("ALS!"&amp;SUBSTITUTE(ADDRESS(1,$A17+($AN$7-$AN$8),4),"1","")&amp;MATCH(F$3,ALS!$A:$A,0)+ROW(ALS!$A:$A)-1),".",","),"&lt;",""))&lt;=AX$4,"&lt;"&amp;AX$4,VALUE(SUBSTITUTE(SUBSTITUTE(INDIRECT("ALS!"&amp;SUBSTITUTE(ADDRESS(1,$A17+($AN$7-$AN$8),4),"1","")&amp;MATCH(F$3,ALS!$A:$A,0)+ROW(ALS!$A:$A)-1),".",","),"&lt;","")))))</f>
        <v>#VALUE!</v>
      </c>
      <c r="G17" s="26" t="e">
        <f ca="1">_xlfn.LET(_xlpm.GetVal,INDIRECT("ALS!"&amp;SUBSTITUTE(ADDRESS(1,$A17+($AN$7-$AN$8),4),"1","")&amp;MATCH(G$3,ALS!$A:$A,0)+ROW(ALS!$A$1:$A$200)-1),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7" s="26" t="e">
        <f ca="1">_xlfn.LET(_xlpm.GetVal,INDIRECT("ALS!"&amp;SUBSTITUTE(ADDRESS(1,$A17+($AN$7-$AN$8),4),"1","")&amp;MATCH(H$3,ALS!$A:$A,0)+ROW(ALS!$A$1:$A$200)-1),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7" s="26" t="e">
        <f ca="1">_xlfn.LET(_xlpm.GetVal,INDIRECT("ALS!"&amp;SUBSTITUTE(ADDRESS(1,$A17+($AN$7-$AN$8),4),"1","")&amp;MATCH(I$3,ALS!$A:$A,0)+ROW(ALS!$A$1:$A$200)-1),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7" s="26" t="e">
        <f ca="1">_xlfn.LET(_xlpm.GetVal,INDIRECT("ALS!"&amp;SUBSTITUTE(ADDRESS(1,$A17+($AN$7-$AN$8),4),"1","")&amp;MATCH(J$3,ALS!$A:$A,0)+ROW(ALS!$A$1:$A$200)-1),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7" s="26" t="e">
        <f ca="1">_xlfn.LET(_xlpm.GetVal,INDIRECT("ALS!"&amp;SUBSTITUTE(ADDRESS(1,$A17+($AN$7-$AN$8),4),"1","")&amp;MATCH(K$3,ALS!$A:$A,0)+ROW(ALS!$A$1:$A$200)-1),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7" s="26" t="e">
        <f ca="1">_xlfn.LET(_xlpm.GetVal,INDIRECT("ALS!"&amp;SUBSTITUTE(ADDRESS(1,$A17+($AN$7-$AN$8),4),"1","")&amp;MATCH(L$3,ALS!$A:$A,0)+ROW(ALS!$A$1:$A$200)-1),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7" s="26" t="e">
        <f ca="1">_xlfn.LET(_xlpm.GetVal,INDIRECT("ALS!"&amp;SUBSTITUTE(ADDRESS(1,$A17+($AN$7-$AN$8),4),"1","")&amp;MATCH(M$3,ALS!$A:$A,0)+ROW(ALS!$A$1:$A$200)-1),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7" s="26" t="e">
        <f ca="1">_xlfn.LET(_xlpm.GetVal,INDIRECT("ALS!"&amp;SUBSTITUTE(ADDRESS(1,$A17+($AN$7-$AN$8),4),"1","")&amp;MATCH(N$3,ALS!$A:$A,0)+ROW(ALS!$A$1:$A$200)-1),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7" s="26" t="e">
        <f ca="1">_xlfn.LET(_xlpm.GetVal,INDIRECT("ALS!"&amp;SUBSTITUTE(ADDRESS(1,$A17+($AN$7-$AN$8),4),"1","")&amp;MATCH(O$3,ALS!$A:$A,0)+ROW(ALS!$A$1:$A$200)-1),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7" s="26" t="e">
        <f ca="1">_xlfn.LET(_xlpm.GetVal,INDIRECT("ALS!"&amp;SUBSTITUTE(ADDRESS(1,$A17+($AN$7-$AN$8),4),"1","")&amp;MATCH(P$3,ALS!$A:$A,0)+ROW(ALS!$A$1:$A$200)-1),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7" s="26" t="e">
        <f ca="1">_xlfn.LET(_xlpm.GetVal,INDIRECT("ALS!"&amp;SUBSTITUTE(ADDRESS(1,$A17+($AN$7-$AN$8),4),"1","")&amp;MATCH(Q$3,ALS!$A:$A,0)+ROW(ALS!$A$1:$A$200)-1),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7" s="26" t="e">
        <f ca="1">_xlfn.LET(_xlpm.GetVal,INDIRECT("ALS!"&amp;SUBSTITUTE(ADDRESS(1,$A17+($AN$7-$AN$8),4),"1","")&amp;MATCH(R$3,ALS!$A:$A,0)+ROW(ALS!$A$1:$A$200)-1),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7" s="26" t="e">
        <f ca="1">_xlfn.LET(_xlpm.GetVal,INDIRECT("ALS!"&amp;SUBSTITUTE(ADDRESS(1,$A17+($AN$7-$AN$8),4),"1","")&amp;MATCH(S$3,ALS!$A:$A,0)+ROW(ALS!$A$1:$A$200)-1),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7" s="26" t="e">
        <f ca="1">_xlfn.LET(_xlpm.GetVal,INDIRECT("ALS!"&amp;SUBSTITUTE(ADDRESS(1,$A17+($AN$7-$AN$8),4),"1","")&amp;MATCH(T$3,ALS!$A:$A,0)+ROW(ALS!$A$1:$A$200)-1),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7" s="26" t="e">
        <f ca="1">_xlfn.LET(_xlpm.GetVal,INDIRECT("ALS!"&amp;SUBSTITUTE(ADDRESS(1,$A17+($AN$7-$AN$8),4),"1","")&amp;MATCH(U$3,ALS!$A:$A,0)+ROW(ALS!$A$1:$A$200)-1),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7" s="26" t="e">
        <f ca="1">_xlfn.LET(_xlpm.GetVal,INDIRECT("ALS!"&amp;SUBSTITUTE(ADDRESS(1,$A17+($AN$7-$AN$8),4),"1","")&amp;MATCH(V$3,ALS!$A:$A,0)+ROW(ALS!$A$1:$A$200)-1),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7" s="26" t="e">
        <f ca="1">_xlfn.LET(_xlpm.GetVal,INDIRECT("ALS!"&amp;SUBSTITUTE(ADDRESS(1,$A17+($AN$7-$AN$8),4),"1","")&amp;MATCH(W$3,ALS!$A:$A,0)+ROW(ALS!$A$1:$A$200)-1),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7" s="26" t="e">
        <f ca="1">_xlfn.LET(_xlpm.GetVal,INDIRECT("ALS!"&amp;SUBSTITUTE(ADDRESS(1,$A17+($AN$7-$AN$8),4),"1","")&amp;MATCH(X$3,ALS!$A:$A,0)+ROW(ALS!$A$1:$A$200)-1),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7" s="26" t="e">
        <f ca="1">_xlfn.LET(_xlpm.GetVal,INDIRECT("ALS!"&amp;SUBSTITUTE(ADDRESS(1,$A17+($AN$7-$AN$8),4),"1","")&amp;MATCH(Y$3,ALS!$A:$A,0)+ROW(ALS!$A$1:$A$200)-1),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7" s="26" t="e">
        <f ca="1">_xlfn.LET(_xlpm.GetVal,INDIRECT("ALS!"&amp;SUBSTITUTE(ADDRESS(1,$A17+($AN$7-$AN$8),4),"1","")&amp;MATCH(Z$3,ALS!$A:$A,0)+ROW(ALS!$A$1:$A$200)-1),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7" s="26" t="e">
        <f ca="1">_xlfn.LET(_xlpm.GetVal,INDIRECT("ALS!"&amp;SUBSTITUTE(ADDRESS(1,$A17+($AN$7-$AN$8),4),"1","")&amp;MATCH(AA$3,ALS!$A:$A,0)+ROW(ALS!$A$1:$A$200)-1),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7" s="26" t="e">
        <f ca="1">_xlfn.LET(_xlpm.GetVal,INDIRECT("ALS!"&amp;SUBSTITUTE(ADDRESS(1,$A17+($AN$7-$AN$8),4),"1","")&amp;MATCH(AB$3,ALS!$A:$A,0)+ROW(ALS!$A$1:$A$200)-1),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7" s="26" t="e">
        <f ca="1">_xlfn.LET(_xlpm.GetVal,INDIRECT("ALS!"&amp;SUBSTITUTE(ADDRESS(1,$A17+($AN$7-$AN$8),4),"1","")&amp;MATCH(AC$3,ALS!$A:$A,0)+ROW(ALS!$A$1:$A$200)-1),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7" s="26" t="e">
        <f ca="1">_xlfn.LET(_xlpm.GetVal,INDIRECT("ALS!"&amp;SUBSTITUTE(ADDRESS(1,$A17+($AN$7-$AN$8),4),"1","")&amp;MATCH(AD$3,ALS!$A:$A,0)+ROW(ALS!$A$1:$A$200)-1),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7" s="26" t="e">
        <f ca="1">_xlfn.LET(_xlpm.GetVal,INDIRECT("ALS!"&amp;SUBSTITUTE(ADDRESS(1,$A17+($AN$7-$AN$8),4),"1","")&amp;MATCH(AE$3,ALS!$A:$A,0)+ROW(ALS!$A$1:$A$200)-1),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7" s="26" t="e">
        <f ca="1">_xlfn.LET(_xlpm.GetVal,INDIRECT("ALS!"&amp;SUBSTITUTE(ADDRESS(1,$A17+($AN$7-$AN$8),4),"1","")&amp;MATCH(AF$3,ALS!$A:$A,0)+ROW(ALS!$A$1:$A$200)-1),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7" s="26" t="e">
        <f ca="1">_xlfn.LET(_xlpm.GetVal,INDIRECT("ALS!"&amp;SUBSTITUTE(ADDRESS(1,$A17+($AN$7-$AN$8),4),"1","")&amp;MATCH(AG$3,ALS!$A:$A,0)+ROW(ALS!$A$1:$A$200)-1),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7" s="25" t="str">
        <f t="shared" ca="1" si="3"/>
        <v/>
      </c>
      <c r="AI17" s="26" t="e">
        <f ca="1">_xlfn.IFS(SUBSTITUTE(INDIRECT("ALS!"&amp;SUBSTITUTE(ADDRESS(1,$A17+($AN$7-$AN$8),4),"1","")&amp;MATCH(AI$3,ALS!$A:$A,0)+ROW(ALS!$A:$A)-1)," ","")="","",ISERROR(INDIRECT("ALS!"&amp;SUBSTITUTE(ADDRESS(1,$A17+($AN$7-$AN$8),4),"1","")&amp;MATCH(AI$3,ALS!$A:$A,0)+ROW(ALS!$A:$A)-1)),INDIRECT("ALS!"&amp;SUBSTITUTE(ADDRESS(1,$A17+($AN$7-$AN$8),4),"1","")&amp;MATCH(AI$3,ALS!$A:$A,0)+ROW(ALS!$A:$A)-1),OR(LOWER(SUBSTITUTE(SUBSTITUTE(INDIRECT("ALS!"&amp;SUBSTITUTE(ADDRESS(1,$A17+($AN$7-$AN$8),4),"1","")&amp;MATCH(AI$3,ALS!$A:$A,0)+ROW(ALS!$A:$A)-1),".","")," ",""))="nd",LOWER(SUBSTITUTE(SUBSTITUTE(INDIRECT("ALS!"&amp;SUBSTITUTE(ADDRESS(1,$A17+($AN$7-$AN$8),4),"1","")&amp;MATCH(AI$3,ALS!$A:$A,0)+ROW(ALS!$A:$A)-1),".","")," ",""))="ikkepåvist"),"n.d.",OR(LEFT(LOWER(SUBSTITUTE(SUBSTITUTE(INDIRECT("ALS!"&amp;SUBSTITUTE(ADDRESS(1,$A17+($AN$7-$AN$8),4),"1","")&amp;MATCH(AI$3,ALS!$A:$A,0)+ROW(ALS!$A:$A)-1),".",",")," ","")),2)="&lt; ",LEFT(LOWER(SUBSTITUTE(SUBSTITUTE(INDIRECT("ALS!"&amp;SUBSTITUTE(ADDRESS(1,$A17+($AN$7-$AN$8),4),"1","")&amp;MATCH(AI$3,ALS!$A:$A,0)+ROW(ALS!$A:$A)-1),".",",")," ","")),1)="&lt;"),"&lt;"&amp;VALUE(SUBSTITUTE(SUBSTITUTE(SUBSTITUTE(INDIRECT("ALS!"&amp;SUBSTITUTE(ADDRESS(1,$A17+($AN$7-$AN$8),4),"1","")&amp;MATCH(AI$3,ALS!$A:$A,0)+ROW(ALS!$A:$A)-1),".",",")," ",""),"&lt;",""))*AI$2,NOT(ISERROR(VALUE(SUBSTITUTE(SUBSTITUTE(INDIRECT("ALS!"&amp;SUBSTITUTE(ADDRESS(1,$A17+($AN$7-$AN$8),4),"1","")&amp;MATCH(AI$3,ALS!$A:$A,0)+ROW(ALS!$A:$A)-1),".",",")," ","")))),VALUE(SUBSTITUTE(SUBSTITUTE(INDIRECT("ALS!"&amp;SUBSTITUTE(ADDRESS(1,$A17+($AN$7-$AN$8),4),"1","")&amp;MATCH(AI$3,ALS!$A:$A,0)+ROW(ALS!$A:$A)-1),".",",")," ","")),TRUE,"ERROR")</f>
        <v>#VALUE!</v>
      </c>
      <c r="AJ17" s="26" t="e">
        <f ca="1">_xlfn.IFS(SUBSTITUTE(INDIRECT("ALS!"&amp;SUBSTITUTE(ADDRESS(1,$A17+($AN$7-$AN$8),4),"1","")&amp;MATCH(AJ$3,ALS!$A:$A,0)+ROW(ALS!$A:$A)-1)," ","")="","",ISERROR(INDIRECT("ALS!"&amp;SUBSTITUTE(ADDRESS(1,$A17+($AN$7-$AN$8),4),"1","")&amp;MATCH(AJ$3,ALS!$A:$A,0)+ROW(ALS!$A:$A)-1)),INDIRECT("ALS!"&amp;SUBSTITUTE(ADDRESS(1,$A17+($AN$7-$AN$8),4),"1","")&amp;MATCH(AJ$3,ALS!$A:$A,0)+ROW(ALS!$A:$A)-1),OR(LOWER(SUBSTITUTE(SUBSTITUTE(INDIRECT("ALS!"&amp;SUBSTITUTE(ADDRESS(1,$A17+($AN$7-$AN$8),4),"1","")&amp;MATCH(AJ$3,ALS!$A:$A,0)+ROW(ALS!$A:$A)-1),".","")," ",""))="nd",LOWER(SUBSTITUTE(SUBSTITUTE(INDIRECT("ALS!"&amp;SUBSTITUTE(ADDRESS(1,$A17+($AN$7-$AN$8),4),"1","")&amp;MATCH(AJ$3,ALS!$A:$A,0)+ROW(ALS!$A:$A)-1),".","")," ",""))="ikkepåvist"),"n.d.",OR(LEFT(LOWER(SUBSTITUTE(SUBSTITUTE(INDIRECT("ALS!"&amp;SUBSTITUTE(ADDRESS(1,$A17+($AN$7-$AN$8),4),"1","")&amp;MATCH(AJ$3,ALS!$A:$A,0)+ROW(ALS!$A:$A)-1),".",",")," ","")),2)="&lt; ",LEFT(LOWER(SUBSTITUTE(SUBSTITUTE(INDIRECT("ALS!"&amp;SUBSTITUTE(ADDRESS(1,$A17+($AN$7-$AN$8),4),"1","")&amp;MATCH(AJ$3,ALS!$A:$A,0)+ROW(ALS!$A:$A)-1),".",",")," ","")),1)="&lt;"),"&lt;"&amp;VALUE(SUBSTITUTE(SUBSTITUTE(SUBSTITUTE(INDIRECT("ALS!"&amp;SUBSTITUTE(ADDRESS(1,$A17+($AN$7-$AN$8),4),"1","")&amp;MATCH(AJ$3,ALS!$A:$A,0)+ROW(ALS!$A:$A)-1),".",",")," ",""),"&lt;",""))*AJ$2,NOT(ISERROR(VALUE(SUBSTITUTE(SUBSTITUTE(INDIRECT("ALS!"&amp;SUBSTITUTE(ADDRESS(1,$A17+($AN$7-$AN$8),4),"1","")&amp;MATCH(AJ$3,ALS!$A:$A,0)+ROW(ALS!$A:$A)-1),".",",")," ","")))),VALUE(SUBSTITUTE(SUBSTITUTE(INDIRECT("ALS!"&amp;SUBSTITUTE(ADDRESS(1,$A17+($AN$7-$AN$8),4),"1","")&amp;MATCH(AJ$3,ALS!$A:$A,0)+ROW(ALS!$A:$A)-1),".",",")," ","")),TRUE,"ERROR")</f>
        <v>#VALUE!</v>
      </c>
    </row>
    <row r="18" spans="1:54" x14ac:dyDescent="0.25">
      <c r="A18" t="e">
        <f t="shared" ca="1" si="4"/>
        <v>#VALUE!</v>
      </c>
      <c r="B18" t="e">
        <f ca="1">IF(
LEN(C18)&gt;0,
SUBSTITUTE(SUBSTITUTE(SUBSTITUTE(INDIRECT("ALS!"&amp;SUBSTITUTE(ADDRESS(1,A18+($AN$7-$AN$8),4),"1","")&amp;MATCH("ELEMENT",ALS!A:A,0)+ROW(ALS!A:A)-1),"Jord",""),"Sediment",""),C18,""),
SUBSTITUTE(SUBSTITUTE(INDIRECT("ALS!"&amp;SUBSTITUTE(ADDRESS(1,A18+($AN$7-$AN$8),4),"1","")&amp;MATCH("ELEMENT",ALS!A:A,0)+ROW(ALS!A:A)-1),"Jord",""),"Sediment","")
)</f>
        <v>#VALUE!</v>
      </c>
      <c r="C18" t="str">
        <f ca="1" xml:space="preserve">
_xlfn.LET(_xlpm.GetName,INDIRECT("ALS!"&amp;SUBSTITUTE(ADDRESS(1,A18+($AN$7-$AN$8),4),"1","")&amp;MATCH("ELEMENT",ALS!$A$1:$A$200,0)+ROW(ALS!$A$1:$A$200)-1),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8" s="22" t="e">
        <f ca="1">IF(ISERROR(INDIRECT("ALS!"&amp;SUBSTITUTE(ADDRESS(1,$A18+($AN$7-$AN$8),4),"1","")&amp;MATCH(D$3,ALS!$A:$A,0)+ROW(ALS!$A:$A)-1)),INDIRECT("ALS!"&amp;SUBSTITUTE(ADDRESS(1,$A18+($AN$7-$AN$8),4),"1","")&amp;MATCH(D$3,ALS!$A:$A,0)+ROW(ALS!$A:$A)-1),IF(INDIRECT("ALS!"&amp;SUBSTITUTE(ADDRESS(1,$A18+($AN$7-$AN$8),4),"1","")&amp;MATCH(D$3,ALS!$A:$A,0)+ROW(ALS!$A:$A)-1)="n.d.","n.d.",IF(VALUE(SUBSTITUTE(SUBSTITUTE(INDIRECT("ALS!"&amp;SUBSTITUTE(ADDRESS(1,$A18+($AN$7-$AN$8),4),"1","")&amp;MATCH(D$3,ALS!$A:$A,0)+ROW(ALS!$A:$A)-1),".",","),"&lt;",""))&lt;=AV$4,"&lt;"&amp;AV$4,VALUE(SUBSTITUTE(SUBSTITUTE(INDIRECT("ALS!"&amp;SUBSTITUTE(ADDRESS(1,$A18+($AN$7-$AN$8),4),"1","")&amp;MATCH(D$3,ALS!$A:$A,0)+ROW(ALS!$A:$A)-1),".",","),"&lt;","")))))</f>
        <v>#VALUE!</v>
      </c>
      <c r="E18" s="22" t="e">
        <f ca="1">IF(ISERROR(INDIRECT("ALS!"&amp;SUBSTITUTE(ADDRESS(1,$A18+($AN$7-$AN$8),4),"1","")&amp;MATCH(E$3,ALS!$A:$A,0)+ROW(ALS!$A:$A)-1)),INDIRECT("ALS!"&amp;SUBSTITUTE(ADDRESS(1,$A18+($AN$7-$AN$8),4),"1","")&amp;MATCH(E$3,ALS!$A:$A,0)+ROW(ALS!$A:$A)-1),IF(INDIRECT("ALS!"&amp;SUBSTITUTE(ADDRESS(1,$A18+($AN$7-$AN$8),4),"1","")&amp;MATCH(E$3,ALS!$A:$A,0)+ROW(ALS!$A:$A)-1)="n.d.","n.d.",IF(VALUE(SUBSTITUTE(SUBSTITUTE(INDIRECT("ALS!"&amp;SUBSTITUTE(ADDRESS(1,$A18+($AN$7-$AN$8),4),"1","")&amp;MATCH(E$3,ALS!$A:$A,0)+ROW(ALS!$A:$A)-1),".",","),"&lt;",""))&lt;=AW$4,"&lt;"&amp;AW$4,VALUE(SUBSTITUTE(SUBSTITUTE(INDIRECT("ALS!"&amp;SUBSTITUTE(ADDRESS(1,$A18+($AN$7-$AN$8),4),"1","")&amp;MATCH(E$3,ALS!$A:$A,0)+ROW(ALS!$A:$A)-1),".",","),"&lt;","")))))</f>
        <v>#VALUE!</v>
      </c>
      <c r="F18" s="22" t="e">
        <f ca="1">IF(ISERROR(INDIRECT("ALS!"&amp;SUBSTITUTE(ADDRESS(1,$A18+($AN$7-$AN$8),4),"1","")&amp;MATCH(F$3,ALS!$A:$A,0)+ROW(ALS!$A:$A)-1)),INDIRECT("ALS!"&amp;SUBSTITUTE(ADDRESS(1,$A18+($AN$7-$AN$8),4),"1","")&amp;MATCH(F$3,ALS!$A:$A,0)+ROW(ALS!$A:$A)-1),IF(INDIRECT("ALS!"&amp;SUBSTITUTE(ADDRESS(1,$A18+($AN$7-$AN$8),4),"1","")&amp;MATCH(F$3,ALS!$A:$A,0)+ROW(ALS!$A:$A)-1)="n.d.","n.d.",IF(VALUE(SUBSTITUTE(SUBSTITUTE(INDIRECT("ALS!"&amp;SUBSTITUTE(ADDRESS(1,$A18+($AN$7-$AN$8),4),"1","")&amp;MATCH(F$3,ALS!$A:$A,0)+ROW(ALS!$A:$A)-1),".",","),"&lt;",""))&lt;=AX$4,"&lt;"&amp;AX$4,VALUE(SUBSTITUTE(SUBSTITUTE(INDIRECT("ALS!"&amp;SUBSTITUTE(ADDRESS(1,$A18+($AN$7-$AN$8),4),"1","")&amp;MATCH(F$3,ALS!$A:$A,0)+ROW(ALS!$A:$A)-1),".",","),"&lt;","")))))</f>
        <v>#VALUE!</v>
      </c>
      <c r="G18" s="26" t="e">
        <f ca="1">_xlfn.LET(_xlpm.GetVal,INDIRECT("ALS!"&amp;SUBSTITUTE(ADDRESS(1,$A18+($AN$7-$AN$8),4),"1","")&amp;MATCH(G$3,ALS!$A:$A,0)+ROW(ALS!$A$1:$A$200)-1),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8" s="26" t="e">
        <f ca="1">_xlfn.LET(_xlpm.GetVal,INDIRECT("ALS!"&amp;SUBSTITUTE(ADDRESS(1,$A18+($AN$7-$AN$8),4),"1","")&amp;MATCH(H$3,ALS!$A:$A,0)+ROW(ALS!$A$1:$A$200)-1),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8" s="26" t="e">
        <f ca="1">_xlfn.LET(_xlpm.GetVal,INDIRECT("ALS!"&amp;SUBSTITUTE(ADDRESS(1,$A18+($AN$7-$AN$8),4),"1","")&amp;MATCH(I$3,ALS!$A:$A,0)+ROW(ALS!$A$1:$A$200)-1),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8" s="26" t="e">
        <f ca="1">_xlfn.LET(_xlpm.GetVal,INDIRECT("ALS!"&amp;SUBSTITUTE(ADDRESS(1,$A18+($AN$7-$AN$8),4),"1","")&amp;MATCH(J$3,ALS!$A:$A,0)+ROW(ALS!$A$1:$A$200)-1),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8" s="26" t="e">
        <f ca="1">_xlfn.LET(_xlpm.GetVal,INDIRECT("ALS!"&amp;SUBSTITUTE(ADDRESS(1,$A18+($AN$7-$AN$8),4),"1","")&amp;MATCH(K$3,ALS!$A:$A,0)+ROW(ALS!$A$1:$A$200)-1),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8" s="26" t="e">
        <f ca="1">_xlfn.LET(_xlpm.GetVal,INDIRECT("ALS!"&amp;SUBSTITUTE(ADDRESS(1,$A18+($AN$7-$AN$8),4),"1","")&amp;MATCH(L$3,ALS!$A:$A,0)+ROW(ALS!$A$1:$A$200)-1),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8" s="26" t="e">
        <f ca="1">_xlfn.LET(_xlpm.GetVal,INDIRECT("ALS!"&amp;SUBSTITUTE(ADDRESS(1,$A18+($AN$7-$AN$8),4),"1","")&amp;MATCH(M$3,ALS!$A:$A,0)+ROW(ALS!$A$1:$A$200)-1),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8" s="26" t="e">
        <f ca="1">_xlfn.LET(_xlpm.GetVal,INDIRECT("ALS!"&amp;SUBSTITUTE(ADDRESS(1,$A18+($AN$7-$AN$8),4),"1","")&amp;MATCH(N$3,ALS!$A:$A,0)+ROW(ALS!$A$1:$A$200)-1),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8" s="26" t="e">
        <f ca="1">_xlfn.LET(_xlpm.GetVal,INDIRECT("ALS!"&amp;SUBSTITUTE(ADDRESS(1,$A18+($AN$7-$AN$8),4),"1","")&amp;MATCH(O$3,ALS!$A:$A,0)+ROW(ALS!$A$1:$A$200)-1),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8" s="26" t="e">
        <f ca="1">_xlfn.LET(_xlpm.GetVal,INDIRECT("ALS!"&amp;SUBSTITUTE(ADDRESS(1,$A18+($AN$7-$AN$8),4),"1","")&amp;MATCH(P$3,ALS!$A:$A,0)+ROW(ALS!$A$1:$A$200)-1),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8" s="26" t="e">
        <f ca="1">_xlfn.LET(_xlpm.GetVal,INDIRECT("ALS!"&amp;SUBSTITUTE(ADDRESS(1,$A18+($AN$7-$AN$8),4),"1","")&amp;MATCH(Q$3,ALS!$A:$A,0)+ROW(ALS!$A$1:$A$200)-1),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8" s="26" t="e">
        <f ca="1">_xlfn.LET(_xlpm.GetVal,INDIRECT("ALS!"&amp;SUBSTITUTE(ADDRESS(1,$A18+($AN$7-$AN$8),4),"1","")&amp;MATCH(R$3,ALS!$A:$A,0)+ROW(ALS!$A$1:$A$200)-1),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8" s="26" t="e">
        <f ca="1">_xlfn.LET(_xlpm.GetVal,INDIRECT("ALS!"&amp;SUBSTITUTE(ADDRESS(1,$A18+($AN$7-$AN$8),4),"1","")&amp;MATCH(S$3,ALS!$A:$A,0)+ROW(ALS!$A$1:$A$200)-1),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8" s="26" t="e">
        <f ca="1">_xlfn.LET(_xlpm.GetVal,INDIRECT("ALS!"&amp;SUBSTITUTE(ADDRESS(1,$A18+($AN$7-$AN$8),4),"1","")&amp;MATCH(T$3,ALS!$A:$A,0)+ROW(ALS!$A$1:$A$200)-1),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8" s="26" t="e">
        <f ca="1">_xlfn.LET(_xlpm.GetVal,INDIRECT("ALS!"&amp;SUBSTITUTE(ADDRESS(1,$A18+($AN$7-$AN$8),4),"1","")&amp;MATCH(U$3,ALS!$A:$A,0)+ROW(ALS!$A$1:$A$200)-1),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8" s="26" t="e">
        <f ca="1">_xlfn.LET(_xlpm.GetVal,INDIRECT("ALS!"&amp;SUBSTITUTE(ADDRESS(1,$A18+($AN$7-$AN$8),4),"1","")&amp;MATCH(V$3,ALS!$A:$A,0)+ROW(ALS!$A$1:$A$200)-1),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8" s="26" t="e">
        <f ca="1">_xlfn.LET(_xlpm.GetVal,INDIRECT("ALS!"&amp;SUBSTITUTE(ADDRESS(1,$A18+($AN$7-$AN$8),4),"1","")&amp;MATCH(W$3,ALS!$A:$A,0)+ROW(ALS!$A$1:$A$200)-1),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8" s="26" t="e">
        <f ca="1">_xlfn.LET(_xlpm.GetVal,INDIRECT("ALS!"&amp;SUBSTITUTE(ADDRESS(1,$A18+($AN$7-$AN$8),4),"1","")&amp;MATCH(X$3,ALS!$A:$A,0)+ROW(ALS!$A$1:$A$200)-1),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8" s="26" t="e">
        <f ca="1">_xlfn.LET(_xlpm.GetVal,INDIRECT("ALS!"&amp;SUBSTITUTE(ADDRESS(1,$A18+($AN$7-$AN$8),4),"1","")&amp;MATCH(Y$3,ALS!$A:$A,0)+ROW(ALS!$A$1:$A$200)-1),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8" s="26" t="e">
        <f ca="1">_xlfn.LET(_xlpm.GetVal,INDIRECT("ALS!"&amp;SUBSTITUTE(ADDRESS(1,$A18+($AN$7-$AN$8),4),"1","")&amp;MATCH(Z$3,ALS!$A:$A,0)+ROW(ALS!$A$1:$A$200)-1),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8" s="26" t="e">
        <f ca="1">_xlfn.LET(_xlpm.GetVal,INDIRECT("ALS!"&amp;SUBSTITUTE(ADDRESS(1,$A18+($AN$7-$AN$8),4),"1","")&amp;MATCH(AA$3,ALS!$A:$A,0)+ROW(ALS!$A$1:$A$200)-1),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8" s="26" t="e">
        <f ca="1">_xlfn.LET(_xlpm.GetVal,INDIRECT("ALS!"&amp;SUBSTITUTE(ADDRESS(1,$A18+($AN$7-$AN$8),4),"1","")&amp;MATCH(AB$3,ALS!$A:$A,0)+ROW(ALS!$A$1:$A$200)-1),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8" s="26" t="e">
        <f ca="1">_xlfn.LET(_xlpm.GetVal,INDIRECT("ALS!"&amp;SUBSTITUTE(ADDRESS(1,$A18+($AN$7-$AN$8),4),"1","")&amp;MATCH(AC$3,ALS!$A:$A,0)+ROW(ALS!$A$1:$A$200)-1),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8" s="26" t="e">
        <f ca="1">_xlfn.LET(_xlpm.GetVal,INDIRECT("ALS!"&amp;SUBSTITUTE(ADDRESS(1,$A18+($AN$7-$AN$8),4),"1","")&amp;MATCH(AD$3,ALS!$A:$A,0)+ROW(ALS!$A$1:$A$200)-1),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8" s="26" t="e">
        <f ca="1">_xlfn.LET(_xlpm.GetVal,INDIRECT("ALS!"&amp;SUBSTITUTE(ADDRESS(1,$A18+($AN$7-$AN$8),4),"1","")&amp;MATCH(AE$3,ALS!$A:$A,0)+ROW(ALS!$A$1:$A$200)-1),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8" s="26" t="e">
        <f ca="1">_xlfn.LET(_xlpm.GetVal,INDIRECT("ALS!"&amp;SUBSTITUTE(ADDRESS(1,$A18+($AN$7-$AN$8),4),"1","")&amp;MATCH(AF$3,ALS!$A:$A,0)+ROW(ALS!$A$1:$A$200)-1),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8" s="26" t="e">
        <f ca="1">_xlfn.LET(_xlpm.GetVal,INDIRECT("ALS!"&amp;SUBSTITUTE(ADDRESS(1,$A18+($AN$7-$AN$8),4),"1","")&amp;MATCH(AG$3,ALS!$A:$A,0)+ROW(ALS!$A$1:$A$200)-1),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8" s="25" t="str">
        <f t="shared" ca="1" si="3"/>
        <v/>
      </c>
      <c r="AI18" s="26" t="e">
        <f ca="1">_xlfn.IFS(SUBSTITUTE(INDIRECT("ALS!"&amp;SUBSTITUTE(ADDRESS(1,$A18+($AN$7-$AN$8),4),"1","")&amp;MATCH(AI$3,ALS!$A:$A,0)+ROW(ALS!$A:$A)-1)," ","")="","",ISERROR(INDIRECT("ALS!"&amp;SUBSTITUTE(ADDRESS(1,$A18+($AN$7-$AN$8),4),"1","")&amp;MATCH(AI$3,ALS!$A:$A,0)+ROW(ALS!$A:$A)-1)),INDIRECT("ALS!"&amp;SUBSTITUTE(ADDRESS(1,$A18+($AN$7-$AN$8),4),"1","")&amp;MATCH(AI$3,ALS!$A:$A,0)+ROW(ALS!$A:$A)-1),OR(LOWER(SUBSTITUTE(SUBSTITUTE(INDIRECT("ALS!"&amp;SUBSTITUTE(ADDRESS(1,$A18+($AN$7-$AN$8),4),"1","")&amp;MATCH(AI$3,ALS!$A:$A,0)+ROW(ALS!$A:$A)-1),".","")," ",""))="nd",LOWER(SUBSTITUTE(SUBSTITUTE(INDIRECT("ALS!"&amp;SUBSTITUTE(ADDRESS(1,$A18+($AN$7-$AN$8),4),"1","")&amp;MATCH(AI$3,ALS!$A:$A,0)+ROW(ALS!$A:$A)-1),".","")," ",""))="ikkepåvist"),"n.d.",OR(LEFT(LOWER(SUBSTITUTE(SUBSTITUTE(INDIRECT("ALS!"&amp;SUBSTITUTE(ADDRESS(1,$A18+($AN$7-$AN$8),4),"1","")&amp;MATCH(AI$3,ALS!$A:$A,0)+ROW(ALS!$A:$A)-1),".",",")," ","")),2)="&lt; ",LEFT(LOWER(SUBSTITUTE(SUBSTITUTE(INDIRECT("ALS!"&amp;SUBSTITUTE(ADDRESS(1,$A18+($AN$7-$AN$8),4),"1","")&amp;MATCH(AI$3,ALS!$A:$A,0)+ROW(ALS!$A:$A)-1),".",",")," ","")),1)="&lt;"),"&lt;"&amp;VALUE(SUBSTITUTE(SUBSTITUTE(SUBSTITUTE(INDIRECT("ALS!"&amp;SUBSTITUTE(ADDRESS(1,$A18+($AN$7-$AN$8),4),"1","")&amp;MATCH(AI$3,ALS!$A:$A,0)+ROW(ALS!$A:$A)-1),".",",")," ",""),"&lt;",""))*AI$2,NOT(ISERROR(VALUE(SUBSTITUTE(SUBSTITUTE(INDIRECT("ALS!"&amp;SUBSTITUTE(ADDRESS(1,$A18+($AN$7-$AN$8),4),"1","")&amp;MATCH(AI$3,ALS!$A:$A,0)+ROW(ALS!$A:$A)-1),".",",")," ","")))),VALUE(SUBSTITUTE(SUBSTITUTE(INDIRECT("ALS!"&amp;SUBSTITUTE(ADDRESS(1,$A18+($AN$7-$AN$8),4),"1","")&amp;MATCH(AI$3,ALS!$A:$A,0)+ROW(ALS!$A:$A)-1),".",",")," ","")),TRUE,"ERROR")</f>
        <v>#VALUE!</v>
      </c>
      <c r="AJ18" s="26" t="e">
        <f ca="1">_xlfn.IFS(SUBSTITUTE(INDIRECT("ALS!"&amp;SUBSTITUTE(ADDRESS(1,$A18+($AN$7-$AN$8),4),"1","")&amp;MATCH(AJ$3,ALS!$A:$A,0)+ROW(ALS!$A:$A)-1)," ","")="","",ISERROR(INDIRECT("ALS!"&amp;SUBSTITUTE(ADDRESS(1,$A18+($AN$7-$AN$8),4),"1","")&amp;MATCH(AJ$3,ALS!$A:$A,0)+ROW(ALS!$A:$A)-1)),INDIRECT("ALS!"&amp;SUBSTITUTE(ADDRESS(1,$A18+($AN$7-$AN$8),4),"1","")&amp;MATCH(AJ$3,ALS!$A:$A,0)+ROW(ALS!$A:$A)-1),OR(LOWER(SUBSTITUTE(SUBSTITUTE(INDIRECT("ALS!"&amp;SUBSTITUTE(ADDRESS(1,$A18+($AN$7-$AN$8),4),"1","")&amp;MATCH(AJ$3,ALS!$A:$A,0)+ROW(ALS!$A:$A)-1),".","")," ",""))="nd",LOWER(SUBSTITUTE(SUBSTITUTE(INDIRECT("ALS!"&amp;SUBSTITUTE(ADDRESS(1,$A18+($AN$7-$AN$8),4),"1","")&amp;MATCH(AJ$3,ALS!$A:$A,0)+ROW(ALS!$A:$A)-1),".","")," ",""))="ikkepåvist"),"n.d.",OR(LEFT(LOWER(SUBSTITUTE(SUBSTITUTE(INDIRECT("ALS!"&amp;SUBSTITUTE(ADDRESS(1,$A18+($AN$7-$AN$8),4),"1","")&amp;MATCH(AJ$3,ALS!$A:$A,0)+ROW(ALS!$A:$A)-1),".",",")," ","")),2)="&lt; ",LEFT(LOWER(SUBSTITUTE(SUBSTITUTE(INDIRECT("ALS!"&amp;SUBSTITUTE(ADDRESS(1,$A18+($AN$7-$AN$8),4),"1","")&amp;MATCH(AJ$3,ALS!$A:$A,0)+ROW(ALS!$A:$A)-1),".",",")," ","")),1)="&lt;"),"&lt;"&amp;VALUE(SUBSTITUTE(SUBSTITUTE(SUBSTITUTE(INDIRECT("ALS!"&amp;SUBSTITUTE(ADDRESS(1,$A18+($AN$7-$AN$8),4),"1","")&amp;MATCH(AJ$3,ALS!$A:$A,0)+ROW(ALS!$A:$A)-1),".",",")," ",""),"&lt;",""))*AJ$2,NOT(ISERROR(VALUE(SUBSTITUTE(SUBSTITUTE(INDIRECT("ALS!"&amp;SUBSTITUTE(ADDRESS(1,$A18+($AN$7-$AN$8),4),"1","")&amp;MATCH(AJ$3,ALS!$A:$A,0)+ROW(ALS!$A:$A)-1),".",",")," ","")))),VALUE(SUBSTITUTE(SUBSTITUTE(INDIRECT("ALS!"&amp;SUBSTITUTE(ADDRESS(1,$A18+($AN$7-$AN$8),4),"1","")&amp;MATCH(AJ$3,ALS!$A:$A,0)+ROW(ALS!$A:$A)-1),".",",")," ","")),TRUE,"ERROR")</f>
        <v>#VALUE!</v>
      </c>
      <c r="AL18" s="5"/>
      <c r="AQ18" s="7"/>
    </row>
    <row r="19" spans="1:54" x14ac:dyDescent="0.25">
      <c r="A19" t="e">
        <f t="shared" ca="1" si="4"/>
        <v>#VALUE!</v>
      </c>
      <c r="B19" t="e">
        <f ca="1">IF(
LEN(C19)&gt;0,
SUBSTITUTE(SUBSTITUTE(SUBSTITUTE(INDIRECT("ALS!"&amp;SUBSTITUTE(ADDRESS(1,A19+($AN$7-$AN$8),4),"1","")&amp;MATCH("ELEMENT",ALS!A:A,0)+ROW(ALS!A:A)-1),"Jord",""),"Sediment",""),C19,""),
SUBSTITUTE(SUBSTITUTE(INDIRECT("ALS!"&amp;SUBSTITUTE(ADDRESS(1,A19+($AN$7-$AN$8),4),"1","")&amp;MATCH("ELEMENT",ALS!A:A,0)+ROW(ALS!A:A)-1),"Jord",""),"Sediment","")
)</f>
        <v>#VALUE!</v>
      </c>
      <c r="C19" t="str">
        <f ca="1" xml:space="preserve">
_xlfn.LET(_xlpm.GetName,INDIRECT("ALS!"&amp;SUBSTITUTE(ADDRESS(1,A19+($AN$7-$AN$8),4),"1","")&amp;MATCH("ELEMENT",ALS!$A$1:$A$200,0)+ROW(ALS!$A$1:$A$200)-1),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9" s="22" t="e">
        <f ca="1">IF(ISERROR(INDIRECT("ALS!"&amp;SUBSTITUTE(ADDRESS(1,$A19+($AN$7-$AN$8),4),"1","")&amp;MATCH(D$3,ALS!$A:$A,0)+ROW(ALS!$A:$A)-1)),INDIRECT("ALS!"&amp;SUBSTITUTE(ADDRESS(1,$A19+($AN$7-$AN$8),4),"1","")&amp;MATCH(D$3,ALS!$A:$A,0)+ROW(ALS!$A:$A)-1),IF(INDIRECT("ALS!"&amp;SUBSTITUTE(ADDRESS(1,$A19+($AN$7-$AN$8),4),"1","")&amp;MATCH(D$3,ALS!$A:$A,0)+ROW(ALS!$A:$A)-1)="n.d.","n.d.",IF(VALUE(SUBSTITUTE(SUBSTITUTE(INDIRECT("ALS!"&amp;SUBSTITUTE(ADDRESS(1,$A19+($AN$7-$AN$8),4),"1","")&amp;MATCH(D$3,ALS!$A:$A,0)+ROW(ALS!$A:$A)-1),".",","),"&lt;",""))&lt;=AV$4,"&lt;"&amp;AV$4,VALUE(SUBSTITUTE(SUBSTITUTE(INDIRECT("ALS!"&amp;SUBSTITUTE(ADDRESS(1,$A19+($AN$7-$AN$8),4),"1","")&amp;MATCH(D$3,ALS!$A:$A,0)+ROW(ALS!$A:$A)-1),".",","),"&lt;","")))))</f>
        <v>#VALUE!</v>
      </c>
      <c r="E19" s="22" t="e">
        <f ca="1">IF(ISERROR(INDIRECT("ALS!"&amp;SUBSTITUTE(ADDRESS(1,$A19+($AN$7-$AN$8),4),"1","")&amp;MATCH(E$3,ALS!$A:$A,0)+ROW(ALS!$A:$A)-1)),INDIRECT("ALS!"&amp;SUBSTITUTE(ADDRESS(1,$A19+($AN$7-$AN$8),4),"1","")&amp;MATCH(E$3,ALS!$A:$A,0)+ROW(ALS!$A:$A)-1),IF(INDIRECT("ALS!"&amp;SUBSTITUTE(ADDRESS(1,$A19+($AN$7-$AN$8),4),"1","")&amp;MATCH(E$3,ALS!$A:$A,0)+ROW(ALS!$A:$A)-1)="n.d.","n.d.",IF(VALUE(SUBSTITUTE(SUBSTITUTE(INDIRECT("ALS!"&amp;SUBSTITUTE(ADDRESS(1,$A19+($AN$7-$AN$8),4),"1","")&amp;MATCH(E$3,ALS!$A:$A,0)+ROW(ALS!$A:$A)-1),".",","),"&lt;",""))&lt;=AW$4,"&lt;"&amp;AW$4,VALUE(SUBSTITUTE(SUBSTITUTE(INDIRECT("ALS!"&amp;SUBSTITUTE(ADDRESS(1,$A19+($AN$7-$AN$8),4),"1","")&amp;MATCH(E$3,ALS!$A:$A,0)+ROW(ALS!$A:$A)-1),".",","),"&lt;","")))))</f>
        <v>#VALUE!</v>
      </c>
      <c r="F19" s="22" t="e">
        <f ca="1">IF(ISERROR(INDIRECT("ALS!"&amp;SUBSTITUTE(ADDRESS(1,$A19+($AN$7-$AN$8),4),"1","")&amp;MATCH(F$3,ALS!$A:$A,0)+ROW(ALS!$A:$A)-1)),INDIRECT("ALS!"&amp;SUBSTITUTE(ADDRESS(1,$A19+($AN$7-$AN$8),4),"1","")&amp;MATCH(F$3,ALS!$A:$A,0)+ROW(ALS!$A:$A)-1),IF(INDIRECT("ALS!"&amp;SUBSTITUTE(ADDRESS(1,$A19+($AN$7-$AN$8),4),"1","")&amp;MATCH(F$3,ALS!$A:$A,0)+ROW(ALS!$A:$A)-1)="n.d.","n.d.",IF(VALUE(SUBSTITUTE(SUBSTITUTE(INDIRECT("ALS!"&amp;SUBSTITUTE(ADDRESS(1,$A19+($AN$7-$AN$8),4),"1","")&amp;MATCH(F$3,ALS!$A:$A,0)+ROW(ALS!$A:$A)-1),".",","),"&lt;",""))&lt;=AX$4,"&lt;"&amp;AX$4,VALUE(SUBSTITUTE(SUBSTITUTE(INDIRECT("ALS!"&amp;SUBSTITUTE(ADDRESS(1,$A19+($AN$7-$AN$8),4),"1","")&amp;MATCH(F$3,ALS!$A:$A,0)+ROW(ALS!$A:$A)-1),".",","),"&lt;","")))))</f>
        <v>#VALUE!</v>
      </c>
      <c r="G19" s="26" t="e">
        <f ca="1">_xlfn.LET(_xlpm.GetVal,INDIRECT("ALS!"&amp;SUBSTITUTE(ADDRESS(1,$A19+($AN$7-$AN$8),4),"1","")&amp;MATCH(G$3,ALS!$A:$A,0)+ROW(ALS!$A$1:$A$200)-1),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9" s="26" t="e">
        <f ca="1">_xlfn.LET(_xlpm.GetVal,INDIRECT("ALS!"&amp;SUBSTITUTE(ADDRESS(1,$A19+($AN$7-$AN$8),4),"1","")&amp;MATCH(H$3,ALS!$A:$A,0)+ROW(ALS!$A$1:$A$200)-1),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9" s="26" t="e">
        <f ca="1">_xlfn.LET(_xlpm.GetVal,INDIRECT("ALS!"&amp;SUBSTITUTE(ADDRESS(1,$A19+($AN$7-$AN$8),4),"1","")&amp;MATCH(I$3,ALS!$A:$A,0)+ROW(ALS!$A$1:$A$200)-1),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9" s="26" t="e">
        <f ca="1">_xlfn.LET(_xlpm.GetVal,INDIRECT("ALS!"&amp;SUBSTITUTE(ADDRESS(1,$A19+($AN$7-$AN$8),4),"1","")&amp;MATCH(J$3,ALS!$A:$A,0)+ROW(ALS!$A$1:$A$200)-1),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9" s="26" t="e">
        <f ca="1">_xlfn.LET(_xlpm.GetVal,INDIRECT("ALS!"&amp;SUBSTITUTE(ADDRESS(1,$A19+($AN$7-$AN$8),4),"1","")&amp;MATCH(K$3,ALS!$A:$A,0)+ROW(ALS!$A$1:$A$200)-1),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9" s="26" t="e">
        <f ca="1">_xlfn.LET(_xlpm.GetVal,INDIRECT("ALS!"&amp;SUBSTITUTE(ADDRESS(1,$A19+($AN$7-$AN$8),4),"1","")&amp;MATCH(L$3,ALS!$A:$A,0)+ROW(ALS!$A$1:$A$200)-1),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9" s="26" t="e">
        <f ca="1">_xlfn.LET(_xlpm.GetVal,INDIRECT("ALS!"&amp;SUBSTITUTE(ADDRESS(1,$A19+($AN$7-$AN$8),4),"1","")&amp;MATCH(M$3,ALS!$A:$A,0)+ROW(ALS!$A$1:$A$200)-1),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9" s="26" t="e">
        <f ca="1">_xlfn.LET(_xlpm.GetVal,INDIRECT("ALS!"&amp;SUBSTITUTE(ADDRESS(1,$A19+($AN$7-$AN$8),4),"1","")&amp;MATCH(N$3,ALS!$A:$A,0)+ROW(ALS!$A$1:$A$200)-1),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9" s="26" t="e">
        <f ca="1">_xlfn.LET(_xlpm.GetVal,INDIRECT("ALS!"&amp;SUBSTITUTE(ADDRESS(1,$A19+($AN$7-$AN$8),4),"1","")&amp;MATCH(O$3,ALS!$A:$A,0)+ROW(ALS!$A$1:$A$200)-1),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9" s="26" t="e">
        <f ca="1">_xlfn.LET(_xlpm.GetVal,INDIRECT("ALS!"&amp;SUBSTITUTE(ADDRESS(1,$A19+($AN$7-$AN$8),4),"1","")&amp;MATCH(P$3,ALS!$A:$A,0)+ROW(ALS!$A$1:$A$200)-1),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9" s="26" t="e">
        <f ca="1">_xlfn.LET(_xlpm.GetVal,INDIRECT("ALS!"&amp;SUBSTITUTE(ADDRESS(1,$A19+($AN$7-$AN$8),4),"1","")&amp;MATCH(Q$3,ALS!$A:$A,0)+ROW(ALS!$A$1:$A$200)-1),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9" s="26" t="e">
        <f ca="1">_xlfn.LET(_xlpm.GetVal,INDIRECT("ALS!"&amp;SUBSTITUTE(ADDRESS(1,$A19+($AN$7-$AN$8),4),"1","")&amp;MATCH(R$3,ALS!$A:$A,0)+ROW(ALS!$A$1:$A$200)-1),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9" s="26" t="e">
        <f ca="1">_xlfn.LET(_xlpm.GetVal,INDIRECT("ALS!"&amp;SUBSTITUTE(ADDRESS(1,$A19+($AN$7-$AN$8),4),"1","")&amp;MATCH(S$3,ALS!$A:$A,0)+ROW(ALS!$A$1:$A$200)-1),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9" s="26" t="e">
        <f ca="1">_xlfn.LET(_xlpm.GetVal,INDIRECT("ALS!"&amp;SUBSTITUTE(ADDRESS(1,$A19+($AN$7-$AN$8),4),"1","")&amp;MATCH(T$3,ALS!$A:$A,0)+ROW(ALS!$A$1:$A$200)-1),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9" s="26" t="e">
        <f ca="1">_xlfn.LET(_xlpm.GetVal,INDIRECT("ALS!"&amp;SUBSTITUTE(ADDRESS(1,$A19+($AN$7-$AN$8),4),"1","")&amp;MATCH(U$3,ALS!$A:$A,0)+ROW(ALS!$A$1:$A$200)-1),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9" s="26" t="e">
        <f ca="1">_xlfn.LET(_xlpm.GetVal,INDIRECT("ALS!"&amp;SUBSTITUTE(ADDRESS(1,$A19+($AN$7-$AN$8),4),"1","")&amp;MATCH(V$3,ALS!$A:$A,0)+ROW(ALS!$A$1:$A$200)-1),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9" s="26" t="e">
        <f ca="1">_xlfn.LET(_xlpm.GetVal,INDIRECT("ALS!"&amp;SUBSTITUTE(ADDRESS(1,$A19+($AN$7-$AN$8),4),"1","")&amp;MATCH(W$3,ALS!$A:$A,0)+ROW(ALS!$A$1:$A$200)-1),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9" s="26" t="e">
        <f ca="1">_xlfn.LET(_xlpm.GetVal,INDIRECT("ALS!"&amp;SUBSTITUTE(ADDRESS(1,$A19+($AN$7-$AN$8),4),"1","")&amp;MATCH(X$3,ALS!$A:$A,0)+ROW(ALS!$A$1:$A$200)-1),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9" s="26" t="e">
        <f ca="1">_xlfn.LET(_xlpm.GetVal,INDIRECT("ALS!"&amp;SUBSTITUTE(ADDRESS(1,$A19+($AN$7-$AN$8),4),"1","")&amp;MATCH(Y$3,ALS!$A:$A,0)+ROW(ALS!$A$1:$A$200)-1),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9" s="26" t="e">
        <f ca="1">_xlfn.LET(_xlpm.GetVal,INDIRECT("ALS!"&amp;SUBSTITUTE(ADDRESS(1,$A19+($AN$7-$AN$8),4),"1","")&amp;MATCH(Z$3,ALS!$A:$A,0)+ROW(ALS!$A$1:$A$200)-1),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9" s="26" t="e">
        <f ca="1">_xlfn.LET(_xlpm.GetVal,INDIRECT("ALS!"&amp;SUBSTITUTE(ADDRESS(1,$A19+($AN$7-$AN$8),4),"1","")&amp;MATCH(AA$3,ALS!$A:$A,0)+ROW(ALS!$A$1:$A$200)-1),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9" s="26" t="e">
        <f ca="1">_xlfn.LET(_xlpm.GetVal,INDIRECT("ALS!"&amp;SUBSTITUTE(ADDRESS(1,$A19+($AN$7-$AN$8),4),"1","")&amp;MATCH(AB$3,ALS!$A:$A,0)+ROW(ALS!$A$1:$A$200)-1),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9" s="26" t="e">
        <f ca="1">_xlfn.LET(_xlpm.GetVal,INDIRECT("ALS!"&amp;SUBSTITUTE(ADDRESS(1,$A19+($AN$7-$AN$8),4),"1","")&amp;MATCH(AC$3,ALS!$A:$A,0)+ROW(ALS!$A$1:$A$200)-1),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9" s="26" t="e">
        <f ca="1">_xlfn.LET(_xlpm.GetVal,INDIRECT("ALS!"&amp;SUBSTITUTE(ADDRESS(1,$A19+($AN$7-$AN$8),4),"1","")&amp;MATCH(AD$3,ALS!$A:$A,0)+ROW(ALS!$A$1:$A$200)-1),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9" s="26" t="e">
        <f ca="1">_xlfn.LET(_xlpm.GetVal,INDIRECT("ALS!"&amp;SUBSTITUTE(ADDRESS(1,$A19+($AN$7-$AN$8),4),"1","")&amp;MATCH(AE$3,ALS!$A:$A,0)+ROW(ALS!$A$1:$A$200)-1),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9" s="26" t="e">
        <f ca="1">_xlfn.LET(_xlpm.GetVal,INDIRECT("ALS!"&amp;SUBSTITUTE(ADDRESS(1,$A19+($AN$7-$AN$8),4),"1","")&amp;MATCH(AF$3,ALS!$A:$A,0)+ROW(ALS!$A$1:$A$200)-1),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9" s="26" t="e">
        <f ca="1">_xlfn.LET(_xlpm.GetVal,INDIRECT("ALS!"&amp;SUBSTITUTE(ADDRESS(1,$A19+($AN$7-$AN$8),4),"1","")&amp;MATCH(AG$3,ALS!$A:$A,0)+ROW(ALS!$A$1:$A$200)-1),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9" s="25" t="str">
        <f t="shared" ca="1" si="3"/>
        <v/>
      </c>
      <c r="AI19" s="26" t="e">
        <f ca="1">_xlfn.IFS(SUBSTITUTE(INDIRECT("ALS!"&amp;SUBSTITUTE(ADDRESS(1,$A19+($AN$7-$AN$8),4),"1","")&amp;MATCH(AI$3,ALS!$A:$A,0)+ROW(ALS!$A:$A)-1)," ","")="","",ISERROR(INDIRECT("ALS!"&amp;SUBSTITUTE(ADDRESS(1,$A19+($AN$7-$AN$8),4),"1","")&amp;MATCH(AI$3,ALS!$A:$A,0)+ROW(ALS!$A:$A)-1)),INDIRECT("ALS!"&amp;SUBSTITUTE(ADDRESS(1,$A19+($AN$7-$AN$8),4),"1","")&amp;MATCH(AI$3,ALS!$A:$A,0)+ROW(ALS!$A:$A)-1),OR(LOWER(SUBSTITUTE(SUBSTITUTE(INDIRECT("ALS!"&amp;SUBSTITUTE(ADDRESS(1,$A19+($AN$7-$AN$8),4),"1","")&amp;MATCH(AI$3,ALS!$A:$A,0)+ROW(ALS!$A:$A)-1),".","")," ",""))="nd",LOWER(SUBSTITUTE(SUBSTITUTE(INDIRECT("ALS!"&amp;SUBSTITUTE(ADDRESS(1,$A19+($AN$7-$AN$8),4),"1","")&amp;MATCH(AI$3,ALS!$A:$A,0)+ROW(ALS!$A:$A)-1),".","")," ",""))="ikkepåvist"),"n.d.",OR(LEFT(LOWER(SUBSTITUTE(SUBSTITUTE(INDIRECT("ALS!"&amp;SUBSTITUTE(ADDRESS(1,$A19+($AN$7-$AN$8),4),"1","")&amp;MATCH(AI$3,ALS!$A:$A,0)+ROW(ALS!$A:$A)-1),".",",")," ","")),2)="&lt; ",LEFT(LOWER(SUBSTITUTE(SUBSTITUTE(INDIRECT("ALS!"&amp;SUBSTITUTE(ADDRESS(1,$A19+($AN$7-$AN$8),4),"1","")&amp;MATCH(AI$3,ALS!$A:$A,0)+ROW(ALS!$A:$A)-1),".",",")," ","")),1)="&lt;"),"&lt;"&amp;VALUE(SUBSTITUTE(SUBSTITUTE(SUBSTITUTE(INDIRECT("ALS!"&amp;SUBSTITUTE(ADDRESS(1,$A19+($AN$7-$AN$8),4),"1","")&amp;MATCH(AI$3,ALS!$A:$A,0)+ROW(ALS!$A:$A)-1),".",",")," ",""),"&lt;",""))*AI$2,NOT(ISERROR(VALUE(SUBSTITUTE(SUBSTITUTE(INDIRECT("ALS!"&amp;SUBSTITUTE(ADDRESS(1,$A19+($AN$7-$AN$8),4),"1","")&amp;MATCH(AI$3,ALS!$A:$A,0)+ROW(ALS!$A:$A)-1),".",",")," ","")))),VALUE(SUBSTITUTE(SUBSTITUTE(INDIRECT("ALS!"&amp;SUBSTITUTE(ADDRESS(1,$A19+($AN$7-$AN$8),4),"1","")&amp;MATCH(AI$3,ALS!$A:$A,0)+ROW(ALS!$A:$A)-1),".",",")," ","")),TRUE,"ERROR")</f>
        <v>#VALUE!</v>
      </c>
      <c r="AJ19" s="26" t="e">
        <f ca="1">_xlfn.IFS(SUBSTITUTE(INDIRECT("ALS!"&amp;SUBSTITUTE(ADDRESS(1,$A19+($AN$7-$AN$8),4),"1","")&amp;MATCH(AJ$3,ALS!$A:$A,0)+ROW(ALS!$A:$A)-1)," ","")="","",ISERROR(INDIRECT("ALS!"&amp;SUBSTITUTE(ADDRESS(1,$A19+($AN$7-$AN$8),4),"1","")&amp;MATCH(AJ$3,ALS!$A:$A,0)+ROW(ALS!$A:$A)-1)),INDIRECT("ALS!"&amp;SUBSTITUTE(ADDRESS(1,$A19+($AN$7-$AN$8),4),"1","")&amp;MATCH(AJ$3,ALS!$A:$A,0)+ROW(ALS!$A:$A)-1),OR(LOWER(SUBSTITUTE(SUBSTITUTE(INDIRECT("ALS!"&amp;SUBSTITUTE(ADDRESS(1,$A19+($AN$7-$AN$8),4),"1","")&amp;MATCH(AJ$3,ALS!$A:$A,0)+ROW(ALS!$A:$A)-1),".","")," ",""))="nd",LOWER(SUBSTITUTE(SUBSTITUTE(INDIRECT("ALS!"&amp;SUBSTITUTE(ADDRESS(1,$A19+($AN$7-$AN$8),4),"1","")&amp;MATCH(AJ$3,ALS!$A:$A,0)+ROW(ALS!$A:$A)-1),".","")," ",""))="ikkepåvist"),"n.d.",OR(LEFT(LOWER(SUBSTITUTE(SUBSTITUTE(INDIRECT("ALS!"&amp;SUBSTITUTE(ADDRESS(1,$A19+($AN$7-$AN$8),4),"1","")&amp;MATCH(AJ$3,ALS!$A:$A,0)+ROW(ALS!$A:$A)-1),".",",")," ","")),2)="&lt; ",LEFT(LOWER(SUBSTITUTE(SUBSTITUTE(INDIRECT("ALS!"&amp;SUBSTITUTE(ADDRESS(1,$A19+($AN$7-$AN$8),4),"1","")&amp;MATCH(AJ$3,ALS!$A:$A,0)+ROW(ALS!$A:$A)-1),".",",")," ","")),1)="&lt;"),"&lt;"&amp;VALUE(SUBSTITUTE(SUBSTITUTE(SUBSTITUTE(INDIRECT("ALS!"&amp;SUBSTITUTE(ADDRESS(1,$A19+($AN$7-$AN$8),4),"1","")&amp;MATCH(AJ$3,ALS!$A:$A,0)+ROW(ALS!$A:$A)-1),".",",")," ",""),"&lt;",""))*AJ$2,NOT(ISERROR(VALUE(SUBSTITUTE(SUBSTITUTE(INDIRECT("ALS!"&amp;SUBSTITUTE(ADDRESS(1,$A19+($AN$7-$AN$8),4),"1","")&amp;MATCH(AJ$3,ALS!$A:$A,0)+ROW(ALS!$A:$A)-1),".",",")," ","")))),VALUE(SUBSTITUTE(SUBSTITUTE(INDIRECT("ALS!"&amp;SUBSTITUTE(ADDRESS(1,$A19+($AN$7-$AN$8),4),"1","")&amp;MATCH(AJ$3,ALS!$A:$A,0)+ROW(ALS!$A:$A)-1),".",",")," ","")),TRUE,"ERROR")</f>
        <v>#VALUE!</v>
      </c>
    </row>
    <row r="20" spans="1:54" x14ac:dyDescent="0.25">
      <c r="A20" t="e">
        <f t="shared" ca="1" si="4"/>
        <v>#VALUE!</v>
      </c>
      <c r="B20" t="e">
        <f ca="1">IF(
LEN(C20)&gt;0,
SUBSTITUTE(SUBSTITUTE(SUBSTITUTE(INDIRECT("ALS!"&amp;SUBSTITUTE(ADDRESS(1,A20+($AN$7-$AN$8),4),"1","")&amp;MATCH("ELEMENT",ALS!A:A,0)+ROW(ALS!A:A)-1),"Jord",""),"Sediment",""),C20,""),
SUBSTITUTE(SUBSTITUTE(INDIRECT("ALS!"&amp;SUBSTITUTE(ADDRESS(1,A20+($AN$7-$AN$8),4),"1","")&amp;MATCH("ELEMENT",ALS!A:A,0)+ROW(ALS!A:A)-1),"Jord",""),"Sediment","")
)</f>
        <v>#VALUE!</v>
      </c>
      <c r="C20" t="str">
        <f ca="1" xml:space="preserve">
_xlfn.LET(_xlpm.GetName,INDIRECT("ALS!"&amp;SUBSTITUTE(ADDRESS(1,A20+($AN$7-$AN$8),4),"1","")&amp;MATCH("ELEMENT",ALS!$A$1:$A$200,0)+ROW(ALS!$A$1:$A$200)-1),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20" s="22" t="e">
        <f ca="1">IF(ISERROR(INDIRECT("ALS!"&amp;SUBSTITUTE(ADDRESS(1,$A20+($AN$7-$AN$8),4),"1","")&amp;MATCH(D$3,ALS!$A:$A,0)+ROW(ALS!$A:$A)-1)),INDIRECT("ALS!"&amp;SUBSTITUTE(ADDRESS(1,$A20+($AN$7-$AN$8),4),"1","")&amp;MATCH(D$3,ALS!$A:$A,0)+ROW(ALS!$A:$A)-1),IF(INDIRECT("ALS!"&amp;SUBSTITUTE(ADDRESS(1,$A20+($AN$7-$AN$8),4),"1","")&amp;MATCH(D$3,ALS!$A:$A,0)+ROW(ALS!$A:$A)-1)="n.d.","n.d.",IF(VALUE(SUBSTITUTE(SUBSTITUTE(INDIRECT("ALS!"&amp;SUBSTITUTE(ADDRESS(1,$A20+($AN$7-$AN$8),4),"1","")&amp;MATCH(D$3,ALS!$A:$A,0)+ROW(ALS!$A:$A)-1),".",","),"&lt;",""))&lt;=AV$4,"&lt;"&amp;AV$4,VALUE(SUBSTITUTE(SUBSTITUTE(INDIRECT("ALS!"&amp;SUBSTITUTE(ADDRESS(1,$A20+($AN$7-$AN$8),4),"1","")&amp;MATCH(D$3,ALS!$A:$A,0)+ROW(ALS!$A:$A)-1),".",","),"&lt;","")))))</f>
        <v>#VALUE!</v>
      </c>
      <c r="E20" s="22" t="e">
        <f ca="1">IF(ISERROR(INDIRECT("ALS!"&amp;SUBSTITUTE(ADDRESS(1,$A20+($AN$7-$AN$8),4),"1","")&amp;MATCH(E$3,ALS!$A:$A,0)+ROW(ALS!$A:$A)-1)),INDIRECT("ALS!"&amp;SUBSTITUTE(ADDRESS(1,$A20+($AN$7-$AN$8),4),"1","")&amp;MATCH(E$3,ALS!$A:$A,0)+ROW(ALS!$A:$A)-1),IF(INDIRECT("ALS!"&amp;SUBSTITUTE(ADDRESS(1,$A20+($AN$7-$AN$8),4),"1","")&amp;MATCH(E$3,ALS!$A:$A,0)+ROW(ALS!$A:$A)-1)="n.d.","n.d.",IF(VALUE(SUBSTITUTE(SUBSTITUTE(INDIRECT("ALS!"&amp;SUBSTITUTE(ADDRESS(1,$A20+($AN$7-$AN$8),4),"1","")&amp;MATCH(E$3,ALS!$A:$A,0)+ROW(ALS!$A:$A)-1),".",","),"&lt;",""))&lt;=AW$4,"&lt;"&amp;AW$4,VALUE(SUBSTITUTE(SUBSTITUTE(INDIRECT("ALS!"&amp;SUBSTITUTE(ADDRESS(1,$A20+($AN$7-$AN$8),4),"1","")&amp;MATCH(E$3,ALS!$A:$A,0)+ROW(ALS!$A:$A)-1),".",","),"&lt;","")))))</f>
        <v>#VALUE!</v>
      </c>
      <c r="F20" s="22" t="e">
        <f ca="1">IF(ISERROR(INDIRECT("ALS!"&amp;SUBSTITUTE(ADDRESS(1,$A20+($AN$7-$AN$8),4),"1","")&amp;MATCH(F$3,ALS!$A:$A,0)+ROW(ALS!$A:$A)-1)),INDIRECT("ALS!"&amp;SUBSTITUTE(ADDRESS(1,$A20+($AN$7-$AN$8),4),"1","")&amp;MATCH(F$3,ALS!$A:$A,0)+ROW(ALS!$A:$A)-1),IF(INDIRECT("ALS!"&amp;SUBSTITUTE(ADDRESS(1,$A20+($AN$7-$AN$8),4),"1","")&amp;MATCH(F$3,ALS!$A:$A,0)+ROW(ALS!$A:$A)-1)="n.d.","n.d.",IF(VALUE(SUBSTITUTE(SUBSTITUTE(INDIRECT("ALS!"&amp;SUBSTITUTE(ADDRESS(1,$A20+($AN$7-$AN$8),4),"1","")&amp;MATCH(F$3,ALS!$A:$A,0)+ROW(ALS!$A:$A)-1),".",","),"&lt;",""))&lt;=AX$4,"&lt;"&amp;AX$4,VALUE(SUBSTITUTE(SUBSTITUTE(INDIRECT("ALS!"&amp;SUBSTITUTE(ADDRESS(1,$A20+($AN$7-$AN$8),4),"1","")&amp;MATCH(F$3,ALS!$A:$A,0)+ROW(ALS!$A:$A)-1),".",","),"&lt;","")))))</f>
        <v>#VALUE!</v>
      </c>
      <c r="G20" s="26" t="e">
        <f ca="1">_xlfn.LET(_xlpm.GetVal,INDIRECT("ALS!"&amp;SUBSTITUTE(ADDRESS(1,$A20+($AN$7-$AN$8),4),"1","")&amp;MATCH(G$3,ALS!$A:$A,0)+ROW(ALS!$A$1:$A$200)-1),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20" s="26" t="e">
        <f ca="1">_xlfn.LET(_xlpm.GetVal,INDIRECT("ALS!"&amp;SUBSTITUTE(ADDRESS(1,$A20+($AN$7-$AN$8),4),"1","")&amp;MATCH(H$3,ALS!$A:$A,0)+ROW(ALS!$A$1:$A$200)-1),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20" s="26" t="e">
        <f ca="1">_xlfn.LET(_xlpm.GetVal,INDIRECT("ALS!"&amp;SUBSTITUTE(ADDRESS(1,$A20+($AN$7-$AN$8),4),"1","")&amp;MATCH(I$3,ALS!$A:$A,0)+ROW(ALS!$A$1:$A$200)-1),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20" s="26" t="e">
        <f ca="1">_xlfn.LET(_xlpm.GetVal,INDIRECT("ALS!"&amp;SUBSTITUTE(ADDRESS(1,$A20+($AN$7-$AN$8),4),"1","")&amp;MATCH(J$3,ALS!$A:$A,0)+ROW(ALS!$A$1:$A$200)-1),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20" s="26" t="e">
        <f ca="1">_xlfn.LET(_xlpm.GetVal,INDIRECT("ALS!"&amp;SUBSTITUTE(ADDRESS(1,$A20+($AN$7-$AN$8),4),"1","")&amp;MATCH(K$3,ALS!$A:$A,0)+ROW(ALS!$A$1:$A$200)-1),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20" s="26" t="e">
        <f ca="1">_xlfn.LET(_xlpm.GetVal,INDIRECT("ALS!"&amp;SUBSTITUTE(ADDRESS(1,$A20+($AN$7-$AN$8),4),"1","")&amp;MATCH(L$3,ALS!$A:$A,0)+ROW(ALS!$A$1:$A$200)-1),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20" s="26" t="e">
        <f ca="1">_xlfn.LET(_xlpm.GetVal,INDIRECT("ALS!"&amp;SUBSTITUTE(ADDRESS(1,$A20+($AN$7-$AN$8),4),"1","")&amp;MATCH(M$3,ALS!$A:$A,0)+ROW(ALS!$A$1:$A$200)-1),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20" s="26" t="e">
        <f ca="1">_xlfn.LET(_xlpm.GetVal,INDIRECT("ALS!"&amp;SUBSTITUTE(ADDRESS(1,$A20+($AN$7-$AN$8),4),"1","")&amp;MATCH(N$3,ALS!$A:$A,0)+ROW(ALS!$A$1:$A$200)-1),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20" s="26" t="e">
        <f ca="1">_xlfn.LET(_xlpm.GetVal,INDIRECT("ALS!"&amp;SUBSTITUTE(ADDRESS(1,$A20+($AN$7-$AN$8),4),"1","")&amp;MATCH(O$3,ALS!$A:$A,0)+ROW(ALS!$A$1:$A$200)-1),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20" s="26" t="e">
        <f ca="1">_xlfn.LET(_xlpm.GetVal,INDIRECT("ALS!"&amp;SUBSTITUTE(ADDRESS(1,$A20+($AN$7-$AN$8),4),"1","")&amp;MATCH(P$3,ALS!$A:$A,0)+ROW(ALS!$A$1:$A$200)-1),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20" s="26" t="e">
        <f ca="1">_xlfn.LET(_xlpm.GetVal,INDIRECT("ALS!"&amp;SUBSTITUTE(ADDRESS(1,$A20+($AN$7-$AN$8),4),"1","")&amp;MATCH(Q$3,ALS!$A:$A,0)+ROW(ALS!$A$1:$A$200)-1),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20" s="26" t="e">
        <f ca="1">_xlfn.LET(_xlpm.GetVal,INDIRECT("ALS!"&amp;SUBSTITUTE(ADDRESS(1,$A20+($AN$7-$AN$8),4),"1","")&amp;MATCH(R$3,ALS!$A:$A,0)+ROW(ALS!$A$1:$A$200)-1),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20" s="26" t="e">
        <f ca="1">_xlfn.LET(_xlpm.GetVal,INDIRECT("ALS!"&amp;SUBSTITUTE(ADDRESS(1,$A20+($AN$7-$AN$8),4),"1","")&amp;MATCH(S$3,ALS!$A:$A,0)+ROW(ALS!$A$1:$A$200)-1),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20" s="26" t="e">
        <f ca="1">_xlfn.LET(_xlpm.GetVal,INDIRECT("ALS!"&amp;SUBSTITUTE(ADDRESS(1,$A20+($AN$7-$AN$8),4),"1","")&amp;MATCH(T$3,ALS!$A:$A,0)+ROW(ALS!$A$1:$A$200)-1),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20" s="26" t="e">
        <f ca="1">_xlfn.LET(_xlpm.GetVal,INDIRECT("ALS!"&amp;SUBSTITUTE(ADDRESS(1,$A20+($AN$7-$AN$8),4),"1","")&amp;MATCH(U$3,ALS!$A:$A,0)+ROW(ALS!$A$1:$A$200)-1),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20" s="26" t="e">
        <f ca="1">_xlfn.LET(_xlpm.GetVal,INDIRECT("ALS!"&amp;SUBSTITUTE(ADDRESS(1,$A20+($AN$7-$AN$8),4),"1","")&amp;MATCH(V$3,ALS!$A:$A,0)+ROW(ALS!$A$1:$A$200)-1),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20" s="26" t="e">
        <f ca="1">_xlfn.LET(_xlpm.GetVal,INDIRECT("ALS!"&amp;SUBSTITUTE(ADDRESS(1,$A20+($AN$7-$AN$8),4),"1","")&amp;MATCH(W$3,ALS!$A:$A,0)+ROW(ALS!$A$1:$A$200)-1),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20" s="26" t="e">
        <f ca="1">_xlfn.LET(_xlpm.GetVal,INDIRECT("ALS!"&amp;SUBSTITUTE(ADDRESS(1,$A20+($AN$7-$AN$8),4),"1","")&amp;MATCH(X$3,ALS!$A:$A,0)+ROW(ALS!$A$1:$A$200)-1),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20" s="26" t="e">
        <f ca="1">_xlfn.LET(_xlpm.GetVal,INDIRECT("ALS!"&amp;SUBSTITUTE(ADDRESS(1,$A20+($AN$7-$AN$8),4),"1","")&amp;MATCH(Y$3,ALS!$A:$A,0)+ROW(ALS!$A$1:$A$200)-1),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20" s="26" t="e">
        <f ca="1">_xlfn.LET(_xlpm.GetVal,INDIRECT("ALS!"&amp;SUBSTITUTE(ADDRESS(1,$A20+($AN$7-$AN$8),4),"1","")&amp;MATCH(Z$3,ALS!$A:$A,0)+ROW(ALS!$A$1:$A$200)-1),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20" s="26" t="e">
        <f ca="1">_xlfn.LET(_xlpm.GetVal,INDIRECT("ALS!"&amp;SUBSTITUTE(ADDRESS(1,$A20+($AN$7-$AN$8),4),"1","")&amp;MATCH(AA$3,ALS!$A:$A,0)+ROW(ALS!$A$1:$A$200)-1),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20" s="26" t="e">
        <f ca="1">_xlfn.LET(_xlpm.GetVal,INDIRECT("ALS!"&amp;SUBSTITUTE(ADDRESS(1,$A20+($AN$7-$AN$8),4),"1","")&amp;MATCH(AB$3,ALS!$A:$A,0)+ROW(ALS!$A$1:$A$200)-1),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20" s="26" t="e">
        <f ca="1">_xlfn.LET(_xlpm.GetVal,INDIRECT("ALS!"&amp;SUBSTITUTE(ADDRESS(1,$A20+($AN$7-$AN$8),4),"1","")&amp;MATCH(AC$3,ALS!$A:$A,0)+ROW(ALS!$A$1:$A$200)-1),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20" s="26" t="e">
        <f ca="1">_xlfn.LET(_xlpm.GetVal,INDIRECT("ALS!"&amp;SUBSTITUTE(ADDRESS(1,$A20+($AN$7-$AN$8),4),"1","")&amp;MATCH(AD$3,ALS!$A:$A,0)+ROW(ALS!$A$1:$A$200)-1),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20" s="26" t="e">
        <f ca="1">_xlfn.LET(_xlpm.GetVal,INDIRECT("ALS!"&amp;SUBSTITUTE(ADDRESS(1,$A20+($AN$7-$AN$8),4),"1","")&amp;MATCH(AE$3,ALS!$A:$A,0)+ROW(ALS!$A$1:$A$200)-1),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20" s="26" t="e">
        <f ca="1">_xlfn.LET(_xlpm.GetVal,INDIRECT("ALS!"&amp;SUBSTITUTE(ADDRESS(1,$A20+($AN$7-$AN$8),4),"1","")&amp;MATCH(AF$3,ALS!$A:$A,0)+ROW(ALS!$A$1:$A$200)-1),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20" s="26" t="e">
        <f ca="1">_xlfn.LET(_xlpm.GetVal,INDIRECT("ALS!"&amp;SUBSTITUTE(ADDRESS(1,$A20+($AN$7-$AN$8),4),"1","")&amp;MATCH(AG$3,ALS!$A:$A,0)+ROW(ALS!$A$1:$A$200)-1),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20" s="25" t="str">
        <f t="shared" ca="1" si="3"/>
        <v/>
      </c>
      <c r="AI20" s="26" t="e">
        <f ca="1">_xlfn.IFS(SUBSTITUTE(INDIRECT("ALS!"&amp;SUBSTITUTE(ADDRESS(1,$A20+($AN$7-$AN$8),4),"1","")&amp;MATCH(AI$3,ALS!$A:$A,0)+ROW(ALS!$A:$A)-1)," ","")="","",ISERROR(INDIRECT("ALS!"&amp;SUBSTITUTE(ADDRESS(1,$A20+($AN$7-$AN$8),4),"1","")&amp;MATCH(AI$3,ALS!$A:$A,0)+ROW(ALS!$A:$A)-1)),INDIRECT("ALS!"&amp;SUBSTITUTE(ADDRESS(1,$A20+($AN$7-$AN$8),4),"1","")&amp;MATCH(AI$3,ALS!$A:$A,0)+ROW(ALS!$A:$A)-1),OR(LOWER(SUBSTITUTE(SUBSTITUTE(INDIRECT("ALS!"&amp;SUBSTITUTE(ADDRESS(1,$A20+($AN$7-$AN$8),4),"1","")&amp;MATCH(AI$3,ALS!$A:$A,0)+ROW(ALS!$A:$A)-1),".","")," ",""))="nd",LOWER(SUBSTITUTE(SUBSTITUTE(INDIRECT("ALS!"&amp;SUBSTITUTE(ADDRESS(1,$A20+($AN$7-$AN$8),4),"1","")&amp;MATCH(AI$3,ALS!$A:$A,0)+ROW(ALS!$A:$A)-1),".","")," ",""))="ikkepåvist"),"n.d.",OR(LEFT(LOWER(SUBSTITUTE(SUBSTITUTE(INDIRECT("ALS!"&amp;SUBSTITUTE(ADDRESS(1,$A20+($AN$7-$AN$8),4),"1","")&amp;MATCH(AI$3,ALS!$A:$A,0)+ROW(ALS!$A:$A)-1),".",",")," ","")),2)="&lt; ",LEFT(LOWER(SUBSTITUTE(SUBSTITUTE(INDIRECT("ALS!"&amp;SUBSTITUTE(ADDRESS(1,$A20+($AN$7-$AN$8),4),"1","")&amp;MATCH(AI$3,ALS!$A:$A,0)+ROW(ALS!$A:$A)-1),".",",")," ","")),1)="&lt;"),"&lt;"&amp;VALUE(SUBSTITUTE(SUBSTITUTE(SUBSTITUTE(INDIRECT("ALS!"&amp;SUBSTITUTE(ADDRESS(1,$A20+($AN$7-$AN$8),4),"1","")&amp;MATCH(AI$3,ALS!$A:$A,0)+ROW(ALS!$A:$A)-1),".",",")," ",""),"&lt;",""))*AI$2,NOT(ISERROR(VALUE(SUBSTITUTE(SUBSTITUTE(INDIRECT("ALS!"&amp;SUBSTITUTE(ADDRESS(1,$A20+($AN$7-$AN$8),4),"1","")&amp;MATCH(AI$3,ALS!$A:$A,0)+ROW(ALS!$A:$A)-1),".",",")," ","")))),VALUE(SUBSTITUTE(SUBSTITUTE(INDIRECT("ALS!"&amp;SUBSTITUTE(ADDRESS(1,$A20+($AN$7-$AN$8),4),"1","")&amp;MATCH(AI$3,ALS!$A:$A,0)+ROW(ALS!$A:$A)-1),".",",")," ","")),TRUE,"ERROR")</f>
        <v>#VALUE!</v>
      </c>
      <c r="AJ20" s="26" t="e">
        <f ca="1">_xlfn.IFS(SUBSTITUTE(INDIRECT("ALS!"&amp;SUBSTITUTE(ADDRESS(1,$A20+($AN$7-$AN$8),4),"1","")&amp;MATCH(AJ$3,ALS!$A:$A,0)+ROW(ALS!$A:$A)-1)," ","")="","",ISERROR(INDIRECT("ALS!"&amp;SUBSTITUTE(ADDRESS(1,$A20+($AN$7-$AN$8),4),"1","")&amp;MATCH(AJ$3,ALS!$A:$A,0)+ROW(ALS!$A:$A)-1)),INDIRECT("ALS!"&amp;SUBSTITUTE(ADDRESS(1,$A20+($AN$7-$AN$8),4),"1","")&amp;MATCH(AJ$3,ALS!$A:$A,0)+ROW(ALS!$A:$A)-1),OR(LOWER(SUBSTITUTE(SUBSTITUTE(INDIRECT("ALS!"&amp;SUBSTITUTE(ADDRESS(1,$A20+($AN$7-$AN$8),4),"1","")&amp;MATCH(AJ$3,ALS!$A:$A,0)+ROW(ALS!$A:$A)-1),".","")," ",""))="nd",LOWER(SUBSTITUTE(SUBSTITUTE(INDIRECT("ALS!"&amp;SUBSTITUTE(ADDRESS(1,$A20+($AN$7-$AN$8),4),"1","")&amp;MATCH(AJ$3,ALS!$A:$A,0)+ROW(ALS!$A:$A)-1),".","")," ",""))="ikkepåvist"),"n.d.",OR(LEFT(LOWER(SUBSTITUTE(SUBSTITUTE(INDIRECT("ALS!"&amp;SUBSTITUTE(ADDRESS(1,$A20+($AN$7-$AN$8),4),"1","")&amp;MATCH(AJ$3,ALS!$A:$A,0)+ROW(ALS!$A:$A)-1),".",",")," ","")),2)="&lt; ",LEFT(LOWER(SUBSTITUTE(SUBSTITUTE(INDIRECT("ALS!"&amp;SUBSTITUTE(ADDRESS(1,$A20+($AN$7-$AN$8),4),"1","")&amp;MATCH(AJ$3,ALS!$A:$A,0)+ROW(ALS!$A:$A)-1),".",",")," ","")),1)="&lt;"),"&lt;"&amp;VALUE(SUBSTITUTE(SUBSTITUTE(SUBSTITUTE(INDIRECT("ALS!"&amp;SUBSTITUTE(ADDRESS(1,$A20+($AN$7-$AN$8),4),"1","")&amp;MATCH(AJ$3,ALS!$A:$A,0)+ROW(ALS!$A:$A)-1),".",",")," ",""),"&lt;",""))*AJ$2,NOT(ISERROR(VALUE(SUBSTITUTE(SUBSTITUTE(INDIRECT("ALS!"&amp;SUBSTITUTE(ADDRESS(1,$A20+($AN$7-$AN$8),4),"1","")&amp;MATCH(AJ$3,ALS!$A:$A,0)+ROW(ALS!$A:$A)-1),".",",")," ","")))),VALUE(SUBSTITUTE(SUBSTITUTE(INDIRECT("ALS!"&amp;SUBSTITUTE(ADDRESS(1,$A20+($AN$7-$AN$8),4),"1","")&amp;MATCH(AJ$3,ALS!$A:$A,0)+ROW(ALS!$A:$A)-1),".",",")," ","")),TRUE,"ERROR")</f>
        <v>#VALUE!</v>
      </c>
    </row>
    <row r="21" spans="1:54" x14ac:dyDescent="0.25">
      <c r="A21" t="e">
        <f t="shared" ca="1" si="4"/>
        <v>#VALUE!</v>
      </c>
      <c r="B21" t="e">
        <f ca="1">IF(
LEN(C21)&gt;0,
SUBSTITUTE(SUBSTITUTE(SUBSTITUTE(INDIRECT("ALS!"&amp;SUBSTITUTE(ADDRESS(1,A21+($AN$7-$AN$8),4),"1","")&amp;MATCH("ELEMENT",ALS!A:A,0)+ROW(ALS!A:A)-1),"Jord",""),"Sediment",""),C21,""),
SUBSTITUTE(SUBSTITUTE(INDIRECT("ALS!"&amp;SUBSTITUTE(ADDRESS(1,A21+($AN$7-$AN$8),4),"1","")&amp;MATCH("ELEMENT",ALS!A:A,0)+ROW(ALS!A:A)-1),"Jord",""),"Sediment","")
)</f>
        <v>#VALUE!</v>
      </c>
      <c r="C21" t="str">
        <f ca="1" xml:space="preserve">
_xlfn.LET(_xlpm.GetName,INDIRECT("ALS!"&amp;SUBSTITUTE(ADDRESS(1,A21+($AN$7-$AN$8),4),"1","")&amp;MATCH("ELEMENT",ALS!$A$1:$A$200,0)+ROW(ALS!$A$1:$A$200)-1),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21" s="22" t="e">
        <f ca="1">IF(ISERROR(INDIRECT("ALS!"&amp;SUBSTITUTE(ADDRESS(1,$A21+($AN$7-$AN$8),4),"1","")&amp;MATCH(D$3,ALS!$A:$A,0)+ROW(ALS!$A:$A)-1)),INDIRECT("ALS!"&amp;SUBSTITUTE(ADDRESS(1,$A21+($AN$7-$AN$8),4),"1","")&amp;MATCH(D$3,ALS!$A:$A,0)+ROW(ALS!$A:$A)-1),IF(INDIRECT("ALS!"&amp;SUBSTITUTE(ADDRESS(1,$A21+($AN$7-$AN$8),4),"1","")&amp;MATCH(D$3,ALS!$A:$A,0)+ROW(ALS!$A:$A)-1)="n.d.","n.d.",IF(VALUE(SUBSTITUTE(SUBSTITUTE(INDIRECT("ALS!"&amp;SUBSTITUTE(ADDRESS(1,$A21+($AN$7-$AN$8),4),"1","")&amp;MATCH(D$3,ALS!$A:$A,0)+ROW(ALS!$A:$A)-1),".",","),"&lt;",""))&lt;=AV$4,"&lt;"&amp;AV$4,VALUE(SUBSTITUTE(SUBSTITUTE(INDIRECT("ALS!"&amp;SUBSTITUTE(ADDRESS(1,$A21+($AN$7-$AN$8),4),"1","")&amp;MATCH(D$3,ALS!$A:$A,0)+ROW(ALS!$A:$A)-1),".",","),"&lt;","")))))</f>
        <v>#VALUE!</v>
      </c>
      <c r="E21" s="22" t="e">
        <f ca="1">IF(ISERROR(INDIRECT("ALS!"&amp;SUBSTITUTE(ADDRESS(1,$A21+($AN$7-$AN$8),4),"1","")&amp;MATCH(E$3,ALS!$A:$A,0)+ROW(ALS!$A:$A)-1)),INDIRECT("ALS!"&amp;SUBSTITUTE(ADDRESS(1,$A21+($AN$7-$AN$8),4),"1","")&amp;MATCH(E$3,ALS!$A:$A,0)+ROW(ALS!$A:$A)-1),IF(INDIRECT("ALS!"&amp;SUBSTITUTE(ADDRESS(1,$A21+($AN$7-$AN$8),4),"1","")&amp;MATCH(E$3,ALS!$A:$A,0)+ROW(ALS!$A:$A)-1)="n.d.","n.d.",IF(VALUE(SUBSTITUTE(SUBSTITUTE(INDIRECT("ALS!"&amp;SUBSTITUTE(ADDRESS(1,$A21+($AN$7-$AN$8),4),"1","")&amp;MATCH(E$3,ALS!$A:$A,0)+ROW(ALS!$A:$A)-1),".",","),"&lt;",""))&lt;=AW$4,"&lt;"&amp;AW$4,VALUE(SUBSTITUTE(SUBSTITUTE(INDIRECT("ALS!"&amp;SUBSTITUTE(ADDRESS(1,$A21+($AN$7-$AN$8),4),"1","")&amp;MATCH(E$3,ALS!$A:$A,0)+ROW(ALS!$A:$A)-1),".",","),"&lt;","")))))</f>
        <v>#VALUE!</v>
      </c>
      <c r="F21" s="22" t="e">
        <f ca="1">IF(ISERROR(INDIRECT("ALS!"&amp;SUBSTITUTE(ADDRESS(1,$A21+($AN$7-$AN$8),4),"1","")&amp;MATCH(F$3,ALS!$A:$A,0)+ROW(ALS!$A:$A)-1)),INDIRECT("ALS!"&amp;SUBSTITUTE(ADDRESS(1,$A21+($AN$7-$AN$8),4),"1","")&amp;MATCH(F$3,ALS!$A:$A,0)+ROW(ALS!$A:$A)-1),IF(INDIRECT("ALS!"&amp;SUBSTITUTE(ADDRESS(1,$A21+($AN$7-$AN$8),4),"1","")&amp;MATCH(F$3,ALS!$A:$A,0)+ROW(ALS!$A:$A)-1)="n.d.","n.d.",IF(VALUE(SUBSTITUTE(SUBSTITUTE(INDIRECT("ALS!"&amp;SUBSTITUTE(ADDRESS(1,$A21+($AN$7-$AN$8),4),"1","")&amp;MATCH(F$3,ALS!$A:$A,0)+ROW(ALS!$A:$A)-1),".",","),"&lt;",""))&lt;=AX$4,"&lt;"&amp;AX$4,VALUE(SUBSTITUTE(SUBSTITUTE(INDIRECT("ALS!"&amp;SUBSTITUTE(ADDRESS(1,$A21+($AN$7-$AN$8),4),"1","")&amp;MATCH(F$3,ALS!$A:$A,0)+ROW(ALS!$A:$A)-1),".",","),"&lt;","")))))</f>
        <v>#VALUE!</v>
      </c>
      <c r="G21" s="26" t="e">
        <f ca="1">_xlfn.LET(_xlpm.GetVal,INDIRECT("ALS!"&amp;SUBSTITUTE(ADDRESS(1,$A21+($AN$7-$AN$8),4),"1","")&amp;MATCH(G$3,ALS!$A:$A,0)+ROW(ALS!$A$1:$A$200)-1),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21" s="26" t="e">
        <f ca="1">_xlfn.LET(_xlpm.GetVal,INDIRECT("ALS!"&amp;SUBSTITUTE(ADDRESS(1,$A21+($AN$7-$AN$8),4),"1","")&amp;MATCH(H$3,ALS!$A:$A,0)+ROW(ALS!$A$1:$A$200)-1),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21" s="26" t="e">
        <f ca="1">_xlfn.LET(_xlpm.GetVal,INDIRECT("ALS!"&amp;SUBSTITUTE(ADDRESS(1,$A21+($AN$7-$AN$8),4),"1","")&amp;MATCH(I$3,ALS!$A:$A,0)+ROW(ALS!$A$1:$A$200)-1),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21" s="26" t="e">
        <f ca="1">_xlfn.LET(_xlpm.GetVal,INDIRECT("ALS!"&amp;SUBSTITUTE(ADDRESS(1,$A21+($AN$7-$AN$8),4),"1","")&amp;MATCH(J$3,ALS!$A:$A,0)+ROW(ALS!$A$1:$A$200)-1),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21" s="26" t="e">
        <f ca="1">_xlfn.LET(_xlpm.GetVal,INDIRECT("ALS!"&amp;SUBSTITUTE(ADDRESS(1,$A21+($AN$7-$AN$8),4),"1","")&amp;MATCH(K$3,ALS!$A:$A,0)+ROW(ALS!$A$1:$A$200)-1),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21" s="26" t="e">
        <f ca="1">_xlfn.LET(_xlpm.GetVal,INDIRECT("ALS!"&amp;SUBSTITUTE(ADDRESS(1,$A21+($AN$7-$AN$8),4),"1","")&amp;MATCH(L$3,ALS!$A:$A,0)+ROW(ALS!$A$1:$A$200)-1),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21" s="26" t="e">
        <f ca="1">_xlfn.LET(_xlpm.GetVal,INDIRECT("ALS!"&amp;SUBSTITUTE(ADDRESS(1,$A21+($AN$7-$AN$8),4),"1","")&amp;MATCH(M$3,ALS!$A:$A,0)+ROW(ALS!$A$1:$A$200)-1),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21" s="26" t="e">
        <f ca="1">_xlfn.LET(_xlpm.GetVal,INDIRECT("ALS!"&amp;SUBSTITUTE(ADDRESS(1,$A21+($AN$7-$AN$8),4),"1","")&amp;MATCH(N$3,ALS!$A:$A,0)+ROW(ALS!$A$1:$A$200)-1),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21" s="26" t="e">
        <f ca="1">_xlfn.LET(_xlpm.GetVal,INDIRECT("ALS!"&amp;SUBSTITUTE(ADDRESS(1,$A21+($AN$7-$AN$8),4),"1","")&amp;MATCH(O$3,ALS!$A:$A,0)+ROW(ALS!$A$1:$A$200)-1),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21" s="26" t="e">
        <f ca="1">_xlfn.LET(_xlpm.GetVal,INDIRECT("ALS!"&amp;SUBSTITUTE(ADDRESS(1,$A21+($AN$7-$AN$8),4),"1","")&amp;MATCH(P$3,ALS!$A:$A,0)+ROW(ALS!$A$1:$A$200)-1),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21" s="26" t="e">
        <f ca="1">_xlfn.LET(_xlpm.GetVal,INDIRECT("ALS!"&amp;SUBSTITUTE(ADDRESS(1,$A21+($AN$7-$AN$8),4),"1","")&amp;MATCH(Q$3,ALS!$A:$A,0)+ROW(ALS!$A$1:$A$200)-1),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21" s="26" t="e">
        <f ca="1">_xlfn.LET(_xlpm.GetVal,INDIRECT("ALS!"&amp;SUBSTITUTE(ADDRESS(1,$A21+($AN$7-$AN$8),4),"1","")&amp;MATCH(R$3,ALS!$A:$A,0)+ROW(ALS!$A$1:$A$200)-1),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21" s="26" t="e">
        <f ca="1">_xlfn.LET(_xlpm.GetVal,INDIRECT("ALS!"&amp;SUBSTITUTE(ADDRESS(1,$A21+($AN$7-$AN$8),4),"1","")&amp;MATCH(S$3,ALS!$A:$A,0)+ROW(ALS!$A$1:$A$200)-1),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21" s="26" t="e">
        <f ca="1">_xlfn.LET(_xlpm.GetVal,INDIRECT("ALS!"&amp;SUBSTITUTE(ADDRESS(1,$A21+($AN$7-$AN$8),4),"1","")&amp;MATCH(T$3,ALS!$A:$A,0)+ROW(ALS!$A$1:$A$200)-1),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21" s="26" t="e">
        <f ca="1">_xlfn.LET(_xlpm.GetVal,INDIRECT("ALS!"&amp;SUBSTITUTE(ADDRESS(1,$A21+($AN$7-$AN$8),4),"1","")&amp;MATCH(U$3,ALS!$A:$A,0)+ROW(ALS!$A$1:$A$200)-1),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21" s="26" t="e">
        <f ca="1">_xlfn.LET(_xlpm.GetVal,INDIRECT("ALS!"&amp;SUBSTITUTE(ADDRESS(1,$A21+($AN$7-$AN$8),4),"1","")&amp;MATCH(V$3,ALS!$A:$A,0)+ROW(ALS!$A$1:$A$200)-1),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21" s="26" t="e">
        <f ca="1">_xlfn.LET(_xlpm.GetVal,INDIRECT("ALS!"&amp;SUBSTITUTE(ADDRESS(1,$A21+($AN$7-$AN$8),4),"1","")&amp;MATCH(W$3,ALS!$A:$A,0)+ROW(ALS!$A$1:$A$200)-1),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21" s="26" t="e">
        <f ca="1">_xlfn.LET(_xlpm.GetVal,INDIRECT("ALS!"&amp;SUBSTITUTE(ADDRESS(1,$A21+($AN$7-$AN$8),4),"1","")&amp;MATCH(X$3,ALS!$A:$A,0)+ROW(ALS!$A$1:$A$200)-1),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21" s="26" t="e">
        <f ca="1">_xlfn.LET(_xlpm.GetVal,INDIRECT("ALS!"&amp;SUBSTITUTE(ADDRESS(1,$A21+($AN$7-$AN$8),4),"1","")&amp;MATCH(Y$3,ALS!$A:$A,0)+ROW(ALS!$A$1:$A$200)-1),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21" s="26" t="e">
        <f ca="1">_xlfn.LET(_xlpm.GetVal,INDIRECT("ALS!"&amp;SUBSTITUTE(ADDRESS(1,$A21+($AN$7-$AN$8),4),"1","")&amp;MATCH(Z$3,ALS!$A:$A,0)+ROW(ALS!$A$1:$A$200)-1),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21" s="26" t="e">
        <f ca="1">_xlfn.LET(_xlpm.GetVal,INDIRECT("ALS!"&amp;SUBSTITUTE(ADDRESS(1,$A21+($AN$7-$AN$8),4),"1","")&amp;MATCH(AA$3,ALS!$A:$A,0)+ROW(ALS!$A$1:$A$200)-1),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21" s="26" t="e">
        <f ca="1">_xlfn.LET(_xlpm.GetVal,INDIRECT("ALS!"&amp;SUBSTITUTE(ADDRESS(1,$A21+($AN$7-$AN$8),4),"1","")&amp;MATCH(AB$3,ALS!$A:$A,0)+ROW(ALS!$A$1:$A$200)-1),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21" s="26" t="e">
        <f ca="1">_xlfn.LET(_xlpm.GetVal,INDIRECT("ALS!"&amp;SUBSTITUTE(ADDRESS(1,$A21+($AN$7-$AN$8),4),"1","")&amp;MATCH(AC$3,ALS!$A:$A,0)+ROW(ALS!$A$1:$A$200)-1),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21" s="26" t="e">
        <f ca="1">_xlfn.LET(_xlpm.GetVal,INDIRECT("ALS!"&amp;SUBSTITUTE(ADDRESS(1,$A21+($AN$7-$AN$8),4),"1","")&amp;MATCH(AD$3,ALS!$A:$A,0)+ROW(ALS!$A$1:$A$200)-1),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21" s="26" t="e">
        <f ca="1">_xlfn.LET(_xlpm.GetVal,INDIRECT("ALS!"&amp;SUBSTITUTE(ADDRESS(1,$A21+($AN$7-$AN$8),4),"1","")&amp;MATCH(AE$3,ALS!$A:$A,0)+ROW(ALS!$A$1:$A$200)-1),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21" s="26" t="e">
        <f ca="1">_xlfn.LET(_xlpm.GetVal,INDIRECT("ALS!"&amp;SUBSTITUTE(ADDRESS(1,$A21+($AN$7-$AN$8),4),"1","")&amp;MATCH(AF$3,ALS!$A:$A,0)+ROW(ALS!$A$1:$A$200)-1),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21" s="26" t="e">
        <f ca="1">_xlfn.LET(_xlpm.GetVal,INDIRECT("ALS!"&amp;SUBSTITUTE(ADDRESS(1,$A21+($AN$7-$AN$8),4),"1","")&amp;MATCH(AG$3,ALS!$A:$A,0)+ROW(ALS!$A$1:$A$200)-1),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21" s="25" t="str">
        <f t="shared" ca="1" si="3"/>
        <v/>
      </c>
      <c r="AI21" s="26" t="e">
        <f ca="1">_xlfn.IFS(SUBSTITUTE(INDIRECT("ALS!"&amp;SUBSTITUTE(ADDRESS(1,$A21+($AN$7-$AN$8),4),"1","")&amp;MATCH(AI$3,ALS!$A:$A,0)+ROW(ALS!$A:$A)-1)," ","")="","",ISERROR(INDIRECT("ALS!"&amp;SUBSTITUTE(ADDRESS(1,$A21+($AN$7-$AN$8),4),"1","")&amp;MATCH(AI$3,ALS!$A:$A,0)+ROW(ALS!$A:$A)-1)),INDIRECT("ALS!"&amp;SUBSTITUTE(ADDRESS(1,$A21+($AN$7-$AN$8),4),"1","")&amp;MATCH(AI$3,ALS!$A:$A,0)+ROW(ALS!$A:$A)-1),OR(LOWER(SUBSTITUTE(SUBSTITUTE(INDIRECT("ALS!"&amp;SUBSTITUTE(ADDRESS(1,$A21+($AN$7-$AN$8),4),"1","")&amp;MATCH(AI$3,ALS!$A:$A,0)+ROW(ALS!$A:$A)-1),".","")," ",""))="nd",LOWER(SUBSTITUTE(SUBSTITUTE(INDIRECT("ALS!"&amp;SUBSTITUTE(ADDRESS(1,$A21+($AN$7-$AN$8),4),"1","")&amp;MATCH(AI$3,ALS!$A:$A,0)+ROW(ALS!$A:$A)-1),".","")," ",""))="ikkepåvist"),"n.d.",OR(LEFT(LOWER(SUBSTITUTE(SUBSTITUTE(INDIRECT("ALS!"&amp;SUBSTITUTE(ADDRESS(1,$A21+($AN$7-$AN$8),4),"1","")&amp;MATCH(AI$3,ALS!$A:$A,0)+ROW(ALS!$A:$A)-1),".",",")," ","")),2)="&lt; ",LEFT(LOWER(SUBSTITUTE(SUBSTITUTE(INDIRECT("ALS!"&amp;SUBSTITUTE(ADDRESS(1,$A21+($AN$7-$AN$8),4),"1","")&amp;MATCH(AI$3,ALS!$A:$A,0)+ROW(ALS!$A:$A)-1),".",",")," ","")),1)="&lt;"),"&lt;"&amp;VALUE(SUBSTITUTE(SUBSTITUTE(SUBSTITUTE(INDIRECT("ALS!"&amp;SUBSTITUTE(ADDRESS(1,$A21+($AN$7-$AN$8),4),"1","")&amp;MATCH(AI$3,ALS!$A:$A,0)+ROW(ALS!$A:$A)-1),".",",")," ",""),"&lt;",""))*AI$2,NOT(ISERROR(VALUE(SUBSTITUTE(SUBSTITUTE(INDIRECT("ALS!"&amp;SUBSTITUTE(ADDRESS(1,$A21+($AN$7-$AN$8),4),"1","")&amp;MATCH(AI$3,ALS!$A:$A,0)+ROW(ALS!$A:$A)-1),".",",")," ","")))),VALUE(SUBSTITUTE(SUBSTITUTE(INDIRECT("ALS!"&amp;SUBSTITUTE(ADDRESS(1,$A21+($AN$7-$AN$8),4),"1","")&amp;MATCH(AI$3,ALS!$A:$A,0)+ROW(ALS!$A:$A)-1),".",",")," ","")),TRUE,"ERROR")</f>
        <v>#VALUE!</v>
      </c>
      <c r="AJ21" s="26" t="e">
        <f ca="1">_xlfn.IFS(SUBSTITUTE(INDIRECT("ALS!"&amp;SUBSTITUTE(ADDRESS(1,$A21+($AN$7-$AN$8),4),"1","")&amp;MATCH(AJ$3,ALS!$A:$A,0)+ROW(ALS!$A:$A)-1)," ","")="","",ISERROR(INDIRECT("ALS!"&amp;SUBSTITUTE(ADDRESS(1,$A21+($AN$7-$AN$8),4),"1","")&amp;MATCH(AJ$3,ALS!$A:$A,0)+ROW(ALS!$A:$A)-1)),INDIRECT("ALS!"&amp;SUBSTITUTE(ADDRESS(1,$A21+($AN$7-$AN$8),4),"1","")&amp;MATCH(AJ$3,ALS!$A:$A,0)+ROW(ALS!$A:$A)-1),OR(LOWER(SUBSTITUTE(SUBSTITUTE(INDIRECT("ALS!"&amp;SUBSTITUTE(ADDRESS(1,$A21+($AN$7-$AN$8),4),"1","")&amp;MATCH(AJ$3,ALS!$A:$A,0)+ROW(ALS!$A:$A)-1),".","")," ",""))="nd",LOWER(SUBSTITUTE(SUBSTITUTE(INDIRECT("ALS!"&amp;SUBSTITUTE(ADDRESS(1,$A21+($AN$7-$AN$8),4),"1","")&amp;MATCH(AJ$3,ALS!$A:$A,0)+ROW(ALS!$A:$A)-1),".","")," ",""))="ikkepåvist"),"n.d.",OR(LEFT(LOWER(SUBSTITUTE(SUBSTITUTE(INDIRECT("ALS!"&amp;SUBSTITUTE(ADDRESS(1,$A21+($AN$7-$AN$8),4),"1","")&amp;MATCH(AJ$3,ALS!$A:$A,0)+ROW(ALS!$A:$A)-1),".",",")," ","")),2)="&lt; ",LEFT(LOWER(SUBSTITUTE(SUBSTITUTE(INDIRECT("ALS!"&amp;SUBSTITUTE(ADDRESS(1,$A21+($AN$7-$AN$8),4),"1","")&amp;MATCH(AJ$3,ALS!$A:$A,0)+ROW(ALS!$A:$A)-1),".",",")," ","")),1)="&lt;"),"&lt;"&amp;VALUE(SUBSTITUTE(SUBSTITUTE(SUBSTITUTE(INDIRECT("ALS!"&amp;SUBSTITUTE(ADDRESS(1,$A21+($AN$7-$AN$8),4),"1","")&amp;MATCH(AJ$3,ALS!$A:$A,0)+ROW(ALS!$A:$A)-1),".",",")," ",""),"&lt;",""))*AJ$2,NOT(ISERROR(VALUE(SUBSTITUTE(SUBSTITUTE(INDIRECT("ALS!"&amp;SUBSTITUTE(ADDRESS(1,$A21+($AN$7-$AN$8),4),"1","")&amp;MATCH(AJ$3,ALS!$A:$A,0)+ROW(ALS!$A:$A)-1),".",",")," ","")))),VALUE(SUBSTITUTE(SUBSTITUTE(INDIRECT("ALS!"&amp;SUBSTITUTE(ADDRESS(1,$A21+($AN$7-$AN$8),4),"1","")&amp;MATCH(AJ$3,ALS!$A:$A,0)+ROW(ALS!$A:$A)-1),".",",")," ","")),TRUE,"ERROR")</f>
        <v>#VALUE!</v>
      </c>
      <c r="AL21" s="5"/>
    </row>
    <row r="22" spans="1:54" x14ac:dyDescent="0.25">
      <c r="A22" t="e">
        <f t="shared" ca="1" si="4"/>
        <v>#VALUE!</v>
      </c>
      <c r="B22" t="e">
        <f ca="1">IF(
LEN(C22)&gt;0,
SUBSTITUTE(SUBSTITUTE(SUBSTITUTE(INDIRECT("ALS!"&amp;SUBSTITUTE(ADDRESS(1,A22+($AN$7-$AN$8),4),"1","")&amp;MATCH("ELEMENT",ALS!A:A,0)+ROW(ALS!A:A)-1),"Jord",""),"Sediment",""),C22,""),
SUBSTITUTE(SUBSTITUTE(INDIRECT("ALS!"&amp;SUBSTITUTE(ADDRESS(1,A22+($AN$7-$AN$8),4),"1","")&amp;MATCH("ELEMENT",ALS!A:A,0)+ROW(ALS!A:A)-1),"Jord",""),"Sediment","")
)</f>
        <v>#VALUE!</v>
      </c>
      <c r="C22" t="str">
        <f ca="1" xml:space="preserve">
_xlfn.LET(_xlpm.GetName,INDIRECT("ALS!"&amp;SUBSTITUTE(ADDRESS(1,A22+($AN$7-$AN$8),4),"1","")&amp;MATCH("ELEMENT",ALS!$A$1:$A$200,0)+ROW(ALS!$A$1:$A$200)-1),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22" s="22" t="e">
        <f ca="1">IF(ISERROR(INDIRECT("ALS!"&amp;SUBSTITUTE(ADDRESS(1,$A22+($AN$7-$AN$8),4),"1","")&amp;MATCH(D$3,ALS!$A:$A,0)+ROW(ALS!$A:$A)-1)),INDIRECT("ALS!"&amp;SUBSTITUTE(ADDRESS(1,$A22+($AN$7-$AN$8),4),"1","")&amp;MATCH(D$3,ALS!$A:$A,0)+ROW(ALS!$A:$A)-1),IF(INDIRECT("ALS!"&amp;SUBSTITUTE(ADDRESS(1,$A22+($AN$7-$AN$8),4),"1","")&amp;MATCH(D$3,ALS!$A:$A,0)+ROW(ALS!$A:$A)-1)="n.d.","n.d.",IF(VALUE(SUBSTITUTE(SUBSTITUTE(INDIRECT("ALS!"&amp;SUBSTITUTE(ADDRESS(1,$A22+($AN$7-$AN$8),4),"1","")&amp;MATCH(D$3,ALS!$A:$A,0)+ROW(ALS!$A:$A)-1),".",","),"&lt;",""))&lt;=AV$4,"&lt;"&amp;AV$4,VALUE(SUBSTITUTE(SUBSTITUTE(INDIRECT("ALS!"&amp;SUBSTITUTE(ADDRESS(1,$A22+($AN$7-$AN$8),4),"1","")&amp;MATCH(D$3,ALS!$A:$A,0)+ROW(ALS!$A:$A)-1),".",","),"&lt;","")))))</f>
        <v>#VALUE!</v>
      </c>
      <c r="E22" s="22" t="e">
        <f ca="1">IF(ISERROR(INDIRECT("ALS!"&amp;SUBSTITUTE(ADDRESS(1,$A22+($AN$7-$AN$8),4),"1","")&amp;MATCH(E$3,ALS!$A:$A,0)+ROW(ALS!$A:$A)-1)),INDIRECT("ALS!"&amp;SUBSTITUTE(ADDRESS(1,$A22+($AN$7-$AN$8),4),"1","")&amp;MATCH(E$3,ALS!$A:$A,0)+ROW(ALS!$A:$A)-1),IF(INDIRECT("ALS!"&amp;SUBSTITUTE(ADDRESS(1,$A22+($AN$7-$AN$8),4),"1","")&amp;MATCH(E$3,ALS!$A:$A,0)+ROW(ALS!$A:$A)-1)="n.d.","n.d.",IF(VALUE(SUBSTITUTE(SUBSTITUTE(INDIRECT("ALS!"&amp;SUBSTITUTE(ADDRESS(1,$A22+($AN$7-$AN$8),4),"1","")&amp;MATCH(E$3,ALS!$A:$A,0)+ROW(ALS!$A:$A)-1),".",","),"&lt;",""))&lt;=AW$4,"&lt;"&amp;AW$4,VALUE(SUBSTITUTE(SUBSTITUTE(INDIRECT("ALS!"&amp;SUBSTITUTE(ADDRESS(1,$A22+($AN$7-$AN$8),4),"1","")&amp;MATCH(E$3,ALS!$A:$A,0)+ROW(ALS!$A:$A)-1),".",","),"&lt;","")))))</f>
        <v>#VALUE!</v>
      </c>
      <c r="F22" s="22" t="e">
        <f ca="1">IF(ISERROR(INDIRECT("ALS!"&amp;SUBSTITUTE(ADDRESS(1,$A22+($AN$7-$AN$8),4),"1","")&amp;MATCH(F$3,ALS!$A:$A,0)+ROW(ALS!$A:$A)-1)),INDIRECT("ALS!"&amp;SUBSTITUTE(ADDRESS(1,$A22+($AN$7-$AN$8),4),"1","")&amp;MATCH(F$3,ALS!$A:$A,0)+ROW(ALS!$A:$A)-1),IF(INDIRECT("ALS!"&amp;SUBSTITUTE(ADDRESS(1,$A22+($AN$7-$AN$8),4),"1","")&amp;MATCH(F$3,ALS!$A:$A,0)+ROW(ALS!$A:$A)-1)="n.d.","n.d.",IF(VALUE(SUBSTITUTE(SUBSTITUTE(INDIRECT("ALS!"&amp;SUBSTITUTE(ADDRESS(1,$A22+($AN$7-$AN$8),4),"1","")&amp;MATCH(F$3,ALS!$A:$A,0)+ROW(ALS!$A:$A)-1),".",","),"&lt;",""))&lt;=AX$4,"&lt;"&amp;AX$4,VALUE(SUBSTITUTE(SUBSTITUTE(INDIRECT("ALS!"&amp;SUBSTITUTE(ADDRESS(1,$A22+($AN$7-$AN$8),4),"1","")&amp;MATCH(F$3,ALS!$A:$A,0)+ROW(ALS!$A:$A)-1),".",","),"&lt;","")))))</f>
        <v>#VALUE!</v>
      </c>
      <c r="G22" s="26" t="e">
        <f ca="1">_xlfn.LET(_xlpm.GetVal,INDIRECT("ALS!"&amp;SUBSTITUTE(ADDRESS(1,$A22+($AN$7-$AN$8),4),"1","")&amp;MATCH(G$3,ALS!$A:$A,0)+ROW(ALS!$A$1:$A$200)-1),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22" s="26" t="e">
        <f ca="1">_xlfn.LET(_xlpm.GetVal,INDIRECT("ALS!"&amp;SUBSTITUTE(ADDRESS(1,$A22+($AN$7-$AN$8),4),"1","")&amp;MATCH(H$3,ALS!$A:$A,0)+ROW(ALS!$A$1:$A$200)-1),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22" s="26" t="e">
        <f ca="1">_xlfn.LET(_xlpm.GetVal,INDIRECT("ALS!"&amp;SUBSTITUTE(ADDRESS(1,$A22+($AN$7-$AN$8),4),"1","")&amp;MATCH(I$3,ALS!$A:$A,0)+ROW(ALS!$A$1:$A$200)-1),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22" s="26" t="e">
        <f ca="1">_xlfn.LET(_xlpm.GetVal,INDIRECT("ALS!"&amp;SUBSTITUTE(ADDRESS(1,$A22+($AN$7-$AN$8),4),"1","")&amp;MATCH(J$3,ALS!$A:$A,0)+ROW(ALS!$A$1:$A$200)-1),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22" s="26" t="e">
        <f ca="1">_xlfn.LET(_xlpm.GetVal,INDIRECT("ALS!"&amp;SUBSTITUTE(ADDRESS(1,$A22+($AN$7-$AN$8),4),"1","")&amp;MATCH(K$3,ALS!$A:$A,0)+ROW(ALS!$A$1:$A$200)-1),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22" s="26" t="e">
        <f ca="1">_xlfn.LET(_xlpm.GetVal,INDIRECT("ALS!"&amp;SUBSTITUTE(ADDRESS(1,$A22+($AN$7-$AN$8),4),"1","")&amp;MATCH(L$3,ALS!$A:$A,0)+ROW(ALS!$A$1:$A$200)-1),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22" s="26" t="e">
        <f ca="1">_xlfn.LET(_xlpm.GetVal,INDIRECT("ALS!"&amp;SUBSTITUTE(ADDRESS(1,$A22+($AN$7-$AN$8),4),"1","")&amp;MATCH(M$3,ALS!$A:$A,0)+ROW(ALS!$A$1:$A$200)-1),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22" s="26" t="e">
        <f ca="1">_xlfn.LET(_xlpm.GetVal,INDIRECT("ALS!"&amp;SUBSTITUTE(ADDRESS(1,$A22+($AN$7-$AN$8),4),"1","")&amp;MATCH(N$3,ALS!$A:$A,0)+ROW(ALS!$A$1:$A$200)-1),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22" s="26" t="e">
        <f ca="1">_xlfn.LET(_xlpm.GetVal,INDIRECT("ALS!"&amp;SUBSTITUTE(ADDRESS(1,$A22+($AN$7-$AN$8),4),"1","")&amp;MATCH(O$3,ALS!$A:$A,0)+ROW(ALS!$A$1:$A$200)-1),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22" s="26" t="e">
        <f ca="1">_xlfn.LET(_xlpm.GetVal,INDIRECT("ALS!"&amp;SUBSTITUTE(ADDRESS(1,$A22+($AN$7-$AN$8),4),"1","")&amp;MATCH(P$3,ALS!$A:$A,0)+ROW(ALS!$A$1:$A$200)-1),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22" s="26" t="e">
        <f ca="1">_xlfn.LET(_xlpm.GetVal,INDIRECT("ALS!"&amp;SUBSTITUTE(ADDRESS(1,$A22+($AN$7-$AN$8),4),"1","")&amp;MATCH(Q$3,ALS!$A:$A,0)+ROW(ALS!$A$1:$A$200)-1),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22" s="26" t="e">
        <f ca="1">_xlfn.LET(_xlpm.GetVal,INDIRECT("ALS!"&amp;SUBSTITUTE(ADDRESS(1,$A22+($AN$7-$AN$8),4),"1","")&amp;MATCH(R$3,ALS!$A:$A,0)+ROW(ALS!$A$1:$A$200)-1),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22" s="26" t="e">
        <f ca="1">_xlfn.LET(_xlpm.GetVal,INDIRECT("ALS!"&amp;SUBSTITUTE(ADDRESS(1,$A22+($AN$7-$AN$8),4),"1","")&amp;MATCH(S$3,ALS!$A:$A,0)+ROW(ALS!$A$1:$A$200)-1),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22" s="26" t="e">
        <f ca="1">_xlfn.LET(_xlpm.GetVal,INDIRECT("ALS!"&amp;SUBSTITUTE(ADDRESS(1,$A22+($AN$7-$AN$8),4),"1","")&amp;MATCH(T$3,ALS!$A:$A,0)+ROW(ALS!$A$1:$A$200)-1),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22" s="26" t="e">
        <f ca="1">_xlfn.LET(_xlpm.GetVal,INDIRECT("ALS!"&amp;SUBSTITUTE(ADDRESS(1,$A22+($AN$7-$AN$8),4),"1","")&amp;MATCH(U$3,ALS!$A:$A,0)+ROW(ALS!$A$1:$A$200)-1),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22" s="26" t="e">
        <f ca="1">_xlfn.LET(_xlpm.GetVal,INDIRECT("ALS!"&amp;SUBSTITUTE(ADDRESS(1,$A22+($AN$7-$AN$8),4),"1","")&amp;MATCH(V$3,ALS!$A:$A,0)+ROW(ALS!$A$1:$A$200)-1),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22" s="26" t="e">
        <f ca="1">_xlfn.LET(_xlpm.GetVal,INDIRECT("ALS!"&amp;SUBSTITUTE(ADDRESS(1,$A22+($AN$7-$AN$8),4),"1","")&amp;MATCH(W$3,ALS!$A:$A,0)+ROW(ALS!$A$1:$A$200)-1),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22" s="26" t="e">
        <f ca="1">_xlfn.LET(_xlpm.GetVal,INDIRECT("ALS!"&amp;SUBSTITUTE(ADDRESS(1,$A22+($AN$7-$AN$8),4),"1","")&amp;MATCH(X$3,ALS!$A:$A,0)+ROW(ALS!$A$1:$A$200)-1),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22" s="26" t="e">
        <f ca="1">_xlfn.LET(_xlpm.GetVal,INDIRECT("ALS!"&amp;SUBSTITUTE(ADDRESS(1,$A22+($AN$7-$AN$8),4),"1","")&amp;MATCH(Y$3,ALS!$A:$A,0)+ROW(ALS!$A$1:$A$200)-1),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22" s="26" t="e">
        <f ca="1">_xlfn.LET(_xlpm.GetVal,INDIRECT("ALS!"&amp;SUBSTITUTE(ADDRESS(1,$A22+($AN$7-$AN$8),4),"1","")&amp;MATCH(Z$3,ALS!$A:$A,0)+ROW(ALS!$A$1:$A$200)-1),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22" s="26" t="e">
        <f ca="1">_xlfn.LET(_xlpm.GetVal,INDIRECT("ALS!"&amp;SUBSTITUTE(ADDRESS(1,$A22+($AN$7-$AN$8),4),"1","")&amp;MATCH(AA$3,ALS!$A:$A,0)+ROW(ALS!$A$1:$A$200)-1),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22" s="26" t="e">
        <f ca="1">_xlfn.LET(_xlpm.GetVal,INDIRECT("ALS!"&amp;SUBSTITUTE(ADDRESS(1,$A22+($AN$7-$AN$8),4),"1","")&amp;MATCH(AB$3,ALS!$A:$A,0)+ROW(ALS!$A$1:$A$200)-1),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22" s="26" t="e">
        <f ca="1">_xlfn.LET(_xlpm.GetVal,INDIRECT("ALS!"&amp;SUBSTITUTE(ADDRESS(1,$A22+($AN$7-$AN$8),4),"1","")&amp;MATCH(AC$3,ALS!$A:$A,0)+ROW(ALS!$A$1:$A$200)-1),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22" s="26" t="e">
        <f ca="1">_xlfn.LET(_xlpm.GetVal,INDIRECT("ALS!"&amp;SUBSTITUTE(ADDRESS(1,$A22+($AN$7-$AN$8),4),"1","")&amp;MATCH(AD$3,ALS!$A:$A,0)+ROW(ALS!$A$1:$A$200)-1),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22" s="26" t="e">
        <f ca="1">_xlfn.LET(_xlpm.GetVal,INDIRECT("ALS!"&amp;SUBSTITUTE(ADDRESS(1,$A22+($AN$7-$AN$8),4),"1","")&amp;MATCH(AE$3,ALS!$A:$A,0)+ROW(ALS!$A$1:$A$200)-1),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22" s="26" t="e">
        <f ca="1">_xlfn.LET(_xlpm.GetVal,INDIRECT("ALS!"&amp;SUBSTITUTE(ADDRESS(1,$A22+($AN$7-$AN$8),4),"1","")&amp;MATCH(AF$3,ALS!$A:$A,0)+ROW(ALS!$A$1:$A$200)-1),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22" s="26" t="e">
        <f ca="1">_xlfn.LET(_xlpm.GetVal,INDIRECT("ALS!"&amp;SUBSTITUTE(ADDRESS(1,$A22+($AN$7-$AN$8),4),"1","")&amp;MATCH(AG$3,ALS!$A:$A,0)+ROW(ALS!$A$1:$A$200)-1),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22" s="25" t="str">
        <f t="shared" ca="1" si="3"/>
        <v/>
      </c>
      <c r="AI22" s="26" t="e">
        <f ca="1">_xlfn.IFS(SUBSTITUTE(INDIRECT("ALS!"&amp;SUBSTITUTE(ADDRESS(1,$A22+($AN$7-$AN$8),4),"1","")&amp;MATCH(AI$3,ALS!$A:$A,0)+ROW(ALS!$A:$A)-1)," ","")="","",ISERROR(INDIRECT("ALS!"&amp;SUBSTITUTE(ADDRESS(1,$A22+($AN$7-$AN$8),4),"1","")&amp;MATCH(AI$3,ALS!$A:$A,0)+ROW(ALS!$A:$A)-1)),INDIRECT("ALS!"&amp;SUBSTITUTE(ADDRESS(1,$A22+($AN$7-$AN$8),4),"1","")&amp;MATCH(AI$3,ALS!$A:$A,0)+ROW(ALS!$A:$A)-1),OR(LOWER(SUBSTITUTE(SUBSTITUTE(INDIRECT("ALS!"&amp;SUBSTITUTE(ADDRESS(1,$A22+($AN$7-$AN$8),4),"1","")&amp;MATCH(AI$3,ALS!$A:$A,0)+ROW(ALS!$A:$A)-1),".","")," ",""))="nd",LOWER(SUBSTITUTE(SUBSTITUTE(INDIRECT("ALS!"&amp;SUBSTITUTE(ADDRESS(1,$A22+($AN$7-$AN$8),4),"1","")&amp;MATCH(AI$3,ALS!$A:$A,0)+ROW(ALS!$A:$A)-1),".","")," ",""))="ikkepåvist"),"n.d.",OR(LEFT(LOWER(SUBSTITUTE(SUBSTITUTE(INDIRECT("ALS!"&amp;SUBSTITUTE(ADDRESS(1,$A22+($AN$7-$AN$8),4),"1","")&amp;MATCH(AI$3,ALS!$A:$A,0)+ROW(ALS!$A:$A)-1),".",",")," ","")),2)="&lt; ",LEFT(LOWER(SUBSTITUTE(SUBSTITUTE(INDIRECT("ALS!"&amp;SUBSTITUTE(ADDRESS(1,$A22+($AN$7-$AN$8),4),"1","")&amp;MATCH(AI$3,ALS!$A:$A,0)+ROW(ALS!$A:$A)-1),".",",")," ","")),1)="&lt;"),"&lt;"&amp;VALUE(SUBSTITUTE(SUBSTITUTE(SUBSTITUTE(INDIRECT("ALS!"&amp;SUBSTITUTE(ADDRESS(1,$A22+($AN$7-$AN$8),4),"1","")&amp;MATCH(AI$3,ALS!$A:$A,0)+ROW(ALS!$A:$A)-1),".",",")," ",""),"&lt;",""))*AI$2,NOT(ISERROR(VALUE(SUBSTITUTE(SUBSTITUTE(INDIRECT("ALS!"&amp;SUBSTITUTE(ADDRESS(1,$A22+($AN$7-$AN$8),4),"1","")&amp;MATCH(AI$3,ALS!$A:$A,0)+ROW(ALS!$A:$A)-1),".",",")," ","")))),VALUE(SUBSTITUTE(SUBSTITUTE(INDIRECT("ALS!"&amp;SUBSTITUTE(ADDRESS(1,$A22+($AN$7-$AN$8),4),"1","")&amp;MATCH(AI$3,ALS!$A:$A,0)+ROW(ALS!$A:$A)-1),".",",")," ","")),TRUE,"ERROR")</f>
        <v>#VALUE!</v>
      </c>
      <c r="AJ22" s="26" t="e">
        <f ca="1">_xlfn.IFS(SUBSTITUTE(INDIRECT("ALS!"&amp;SUBSTITUTE(ADDRESS(1,$A22+($AN$7-$AN$8),4),"1","")&amp;MATCH(AJ$3,ALS!$A:$A,0)+ROW(ALS!$A:$A)-1)," ","")="","",ISERROR(INDIRECT("ALS!"&amp;SUBSTITUTE(ADDRESS(1,$A22+($AN$7-$AN$8),4),"1","")&amp;MATCH(AJ$3,ALS!$A:$A,0)+ROW(ALS!$A:$A)-1)),INDIRECT("ALS!"&amp;SUBSTITUTE(ADDRESS(1,$A22+($AN$7-$AN$8),4),"1","")&amp;MATCH(AJ$3,ALS!$A:$A,0)+ROW(ALS!$A:$A)-1),OR(LOWER(SUBSTITUTE(SUBSTITUTE(INDIRECT("ALS!"&amp;SUBSTITUTE(ADDRESS(1,$A22+($AN$7-$AN$8),4),"1","")&amp;MATCH(AJ$3,ALS!$A:$A,0)+ROW(ALS!$A:$A)-1),".","")," ",""))="nd",LOWER(SUBSTITUTE(SUBSTITUTE(INDIRECT("ALS!"&amp;SUBSTITUTE(ADDRESS(1,$A22+($AN$7-$AN$8),4),"1","")&amp;MATCH(AJ$3,ALS!$A:$A,0)+ROW(ALS!$A:$A)-1),".","")," ",""))="ikkepåvist"),"n.d.",OR(LEFT(LOWER(SUBSTITUTE(SUBSTITUTE(INDIRECT("ALS!"&amp;SUBSTITUTE(ADDRESS(1,$A22+($AN$7-$AN$8),4),"1","")&amp;MATCH(AJ$3,ALS!$A:$A,0)+ROW(ALS!$A:$A)-1),".",",")," ","")),2)="&lt; ",LEFT(LOWER(SUBSTITUTE(SUBSTITUTE(INDIRECT("ALS!"&amp;SUBSTITUTE(ADDRESS(1,$A22+($AN$7-$AN$8),4),"1","")&amp;MATCH(AJ$3,ALS!$A:$A,0)+ROW(ALS!$A:$A)-1),".",",")," ","")),1)="&lt;"),"&lt;"&amp;VALUE(SUBSTITUTE(SUBSTITUTE(SUBSTITUTE(INDIRECT("ALS!"&amp;SUBSTITUTE(ADDRESS(1,$A22+($AN$7-$AN$8),4),"1","")&amp;MATCH(AJ$3,ALS!$A:$A,0)+ROW(ALS!$A:$A)-1),".",",")," ",""),"&lt;",""))*AJ$2,NOT(ISERROR(VALUE(SUBSTITUTE(SUBSTITUTE(INDIRECT("ALS!"&amp;SUBSTITUTE(ADDRESS(1,$A22+($AN$7-$AN$8),4),"1","")&amp;MATCH(AJ$3,ALS!$A:$A,0)+ROW(ALS!$A:$A)-1),".",",")," ","")))),VALUE(SUBSTITUTE(SUBSTITUTE(INDIRECT("ALS!"&amp;SUBSTITUTE(ADDRESS(1,$A22+($AN$7-$AN$8),4),"1","")&amp;MATCH(AJ$3,ALS!$A:$A,0)+ROW(ALS!$A:$A)-1),".",",")," ","")),TRUE,"ERROR")</f>
        <v>#VALUE!</v>
      </c>
    </row>
    <row r="23" spans="1:54" x14ac:dyDescent="0.25">
      <c r="A23" t="e">
        <f t="shared" ca="1" si="4"/>
        <v>#VALUE!</v>
      </c>
      <c r="B23" t="e">
        <f ca="1">IF(
LEN(C23)&gt;0,
SUBSTITUTE(SUBSTITUTE(SUBSTITUTE(INDIRECT("ALS!"&amp;SUBSTITUTE(ADDRESS(1,A23+($AN$7-$AN$8),4),"1","")&amp;MATCH("ELEMENT",ALS!A:A,0)+ROW(ALS!A:A)-1),"Jord",""),"Sediment",""),C23,""),
SUBSTITUTE(SUBSTITUTE(INDIRECT("ALS!"&amp;SUBSTITUTE(ADDRESS(1,A23+($AN$7-$AN$8),4),"1","")&amp;MATCH("ELEMENT",ALS!A:A,0)+ROW(ALS!A:A)-1),"Jord",""),"Sediment","")
)</f>
        <v>#VALUE!</v>
      </c>
      <c r="C23" t="str">
        <f ca="1" xml:space="preserve">
_xlfn.LET(_xlpm.GetName,INDIRECT("ALS!"&amp;SUBSTITUTE(ADDRESS(1,A23+($AN$7-$AN$8),4),"1","")&amp;MATCH("ELEMENT",ALS!$A$1:$A$200,0)+ROW(ALS!$A$1:$A$200)-1),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23" s="22" t="e">
        <f ca="1">IF(ISERROR(INDIRECT("ALS!"&amp;SUBSTITUTE(ADDRESS(1,$A23+($AN$7-$AN$8),4),"1","")&amp;MATCH(D$3,ALS!$A:$A,0)+ROW(ALS!$A:$A)-1)),INDIRECT("ALS!"&amp;SUBSTITUTE(ADDRESS(1,$A23+($AN$7-$AN$8),4),"1","")&amp;MATCH(D$3,ALS!$A:$A,0)+ROW(ALS!$A:$A)-1),IF(INDIRECT("ALS!"&amp;SUBSTITUTE(ADDRESS(1,$A23+($AN$7-$AN$8),4),"1","")&amp;MATCH(D$3,ALS!$A:$A,0)+ROW(ALS!$A:$A)-1)="n.d.","n.d.",IF(VALUE(SUBSTITUTE(SUBSTITUTE(INDIRECT("ALS!"&amp;SUBSTITUTE(ADDRESS(1,$A23+($AN$7-$AN$8),4),"1","")&amp;MATCH(D$3,ALS!$A:$A,0)+ROW(ALS!$A:$A)-1),".",","),"&lt;",""))&lt;=AV$4,"&lt;"&amp;AV$4,VALUE(SUBSTITUTE(SUBSTITUTE(INDIRECT("ALS!"&amp;SUBSTITUTE(ADDRESS(1,$A23+($AN$7-$AN$8),4),"1","")&amp;MATCH(D$3,ALS!$A:$A,0)+ROW(ALS!$A:$A)-1),".",","),"&lt;","")))))</f>
        <v>#VALUE!</v>
      </c>
      <c r="E23" s="22" t="e">
        <f ca="1">IF(ISERROR(INDIRECT("ALS!"&amp;SUBSTITUTE(ADDRESS(1,$A23+($AN$7-$AN$8),4),"1","")&amp;MATCH(E$3,ALS!$A:$A,0)+ROW(ALS!$A:$A)-1)),INDIRECT("ALS!"&amp;SUBSTITUTE(ADDRESS(1,$A23+($AN$7-$AN$8),4),"1","")&amp;MATCH(E$3,ALS!$A:$A,0)+ROW(ALS!$A:$A)-1),IF(INDIRECT("ALS!"&amp;SUBSTITUTE(ADDRESS(1,$A23+($AN$7-$AN$8),4),"1","")&amp;MATCH(E$3,ALS!$A:$A,0)+ROW(ALS!$A:$A)-1)="n.d.","n.d.",IF(VALUE(SUBSTITUTE(SUBSTITUTE(INDIRECT("ALS!"&amp;SUBSTITUTE(ADDRESS(1,$A23+($AN$7-$AN$8),4),"1","")&amp;MATCH(E$3,ALS!$A:$A,0)+ROW(ALS!$A:$A)-1),".",","),"&lt;",""))&lt;=AW$4,"&lt;"&amp;AW$4,VALUE(SUBSTITUTE(SUBSTITUTE(INDIRECT("ALS!"&amp;SUBSTITUTE(ADDRESS(1,$A23+($AN$7-$AN$8),4),"1","")&amp;MATCH(E$3,ALS!$A:$A,0)+ROW(ALS!$A:$A)-1),".",","),"&lt;","")))))</f>
        <v>#VALUE!</v>
      </c>
      <c r="F23" s="22" t="e">
        <f ca="1">IF(ISERROR(INDIRECT("ALS!"&amp;SUBSTITUTE(ADDRESS(1,$A23+($AN$7-$AN$8),4),"1","")&amp;MATCH(F$3,ALS!$A:$A,0)+ROW(ALS!$A:$A)-1)),INDIRECT("ALS!"&amp;SUBSTITUTE(ADDRESS(1,$A23+($AN$7-$AN$8),4),"1","")&amp;MATCH(F$3,ALS!$A:$A,0)+ROW(ALS!$A:$A)-1),IF(INDIRECT("ALS!"&amp;SUBSTITUTE(ADDRESS(1,$A23+($AN$7-$AN$8),4),"1","")&amp;MATCH(F$3,ALS!$A:$A,0)+ROW(ALS!$A:$A)-1)="n.d.","n.d.",IF(VALUE(SUBSTITUTE(SUBSTITUTE(INDIRECT("ALS!"&amp;SUBSTITUTE(ADDRESS(1,$A23+($AN$7-$AN$8),4),"1","")&amp;MATCH(F$3,ALS!$A:$A,0)+ROW(ALS!$A:$A)-1),".",","),"&lt;",""))&lt;=AX$4,"&lt;"&amp;AX$4,VALUE(SUBSTITUTE(SUBSTITUTE(INDIRECT("ALS!"&amp;SUBSTITUTE(ADDRESS(1,$A23+($AN$7-$AN$8),4),"1","")&amp;MATCH(F$3,ALS!$A:$A,0)+ROW(ALS!$A:$A)-1),".",","),"&lt;","")))))</f>
        <v>#VALUE!</v>
      </c>
      <c r="G23" s="26" t="e">
        <f ca="1">_xlfn.LET(_xlpm.GetVal,INDIRECT("ALS!"&amp;SUBSTITUTE(ADDRESS(1,$A23+($AN$7-$AN$8),4),"1","")&amp;MATCH(G$3,ALS!$A:$A,0)+ROW(ALS!$A$1:$A$200)-1),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23" s="26" t="e">
        <f ca="1">_xlfn.LET(_xlpm.GetVal,INDIRECT("ALS!"&amp;SUBSTITUTE(ADDRESS(1,$A23+($AN$7-$AN$8),4),"1","")&amp;MATCH(H$3,ALS!$A:$A,0)+ROW(ALS!$A$1:$A$200)-1),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23" s="26" t="e">
        <f ca="1">_xlfn.LET(_xlpm.GetVal,INDIRECT("ALS!"&amp;SUBSTITUTE(ADDRESS(1,$A23+($AN$7-$AN$8),4),"1","")&amp;MATCH(I$3,ALS!$A:$A,0)+ROW(ALS!$A$1:$A$200)-1),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23" s="26" t="e">
        <f ca="1">_xlfn.LET(_xlpm.GetVal,INDIRECT("ALS!"&amp;SUBSTITUTE(ADDRESS(1,$A23+($AN$7-$AN$8),4),"1","")&amp;MATCH(J$3,ALS!$A:$A,0)+ROW(ALS!$A$1:$A$200)-1),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23" s="26" t="e">
        <f ca="1">_xlfn.LET(_xlpm.GetVal,INDIRECT("ALS!"&amp;SUBSTITUTE(ADDRESS(1,$A23+($AN$7-$AN$8),4),"1","")&amp;MATCH(K$3,ALS!$A:$A,0)+ROW(ALS!$A$1:$A$200)-1),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23" s="26" t="e">
        <f ca="1">_xlfn.LET(_xlpm.GetVal,INDIRECT("ALS!"&amp;SUBSTITUTE(ADDRESS(1,$A23+($AN$7-$AN$8),4),"1","")&amp;MATCH(L$3,ALS!$A:$A,0)+ROW(ALS!$A$1:$A$200)-1),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23" s="26" t="e">
        <f ca="1">_xlfn.LET(_xlpm.GetVal,INDIRECT("ALS!"&amp;SUBSTITUTE(ADDRESS(1,$A23+($AN$7-$AN$8),4),"1","")&amp;MATCH(M$3,ALS!$A:$A,0)+ROW(ALS!$A$1:$A$200)-1),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23" s="26" t="e">
        <f ca="1">_xlfn.LET(_xlpm.GetVal,INDIRECT("ALS!"&amp;SUBSTITUTE(ADDRESS(1,$A23+($AN$7-$AN$8),4),"1","")&amp;MATCH(N$3,ALS!$A:$A,0)+ROW(ALS!$A$1:$A$200)-1),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23" s="26" t="e">
        <f ca="1">_xlfn.LET(_xlpm.GetVal,INDIRECT("ALS!"&amp;SUBSTITUTE(ADDRESS(1,$A23+($AN$7-$AN$8),4),"1","")&amp;MATCH(O$3,ALS!$A:$A,0)+ROW(ALS!$A$1:$A$200)-1),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23" s="26" t="e">
        <f ca="1">_xlfn.LET(_xlpm.GetVal,INDIRECT("ALS!"&amp;SUBSTITUTE(ADDRESS(1,$A23+($AN$7-$AN$8),4),"1","")&amp;MATCH(P$3,ALS!$A:$A,0)+ROW(ALS!$A$1:$A$200)-1),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23" s="26" t="e">
        <f ca="1">_xlfn.LET(_xlpm.GetVal,INDIRECT("ALS!"&amp;SUBSTITUTE(ADDRESS(1,$A23+($AN$7-$AN$8),4),"1","")&amp;MATCH(Q$3,ALS!$A:$A,0)+ROW(ALS!$A$1:$A$200)-1),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23" s="26" t="e">
        <f ca="1">_xlfn.LET(_xlpm.GetVal,INDIRECT("ALS!"&amp;SUBSTITUTE(ADDRESS(1,$A23+($AN$7-$AN$8),4),"1","")&amp;MATCH(R$3,ALS!$A:$A,0)+ROW(ALS!$A$1:$A$200)-1),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23" s="26" t="e">
        <f ca="1">_xlfn.LET(_xlpm.GetVal,INDIRECT("ALS!"&amp;SUBSTITUTE(ADDRESS(1,$A23+($AN$7-$AN$8),4),"1","")&amp;MATCH(S$3,ALS!$A:$A,0)+ROW(ALS!$A$1:$A$200)-1),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23" s="26" t="e">
        <f ca="1">_xlfn.LET(_xlpm.GetVal,INDIRECT("ALS!"&amp;SUBSTITUTE(ADDRESS(1,$A23+($AN$7-$AN$8),4),"1","")&amp;MATCH(T$3,ALS!$A:$A,0)+ROW(ALS!$A$1:$A$200)-1),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23" s="26" t="e">
        <f ca="1">_xlfn.LET(_xlpm.GetVal,INDIRECT("ALS!"&amp;SUBSTITUTE(ADDRESS(1,$A23+($AN$7-$AN$8),4),"1","")&amp;MATCH(U$3,ALS!$A:$A,0)+ROW(ALS!$A$1:$A$200)-1),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23" s="26" t="e">
        <f ca="1">_xlfn.LET(_xlpm.GetVal,INDIRECT("ALS!"&amp;SUBSTITUTE(ADDRESS(1,$A23+($AN$7-$AN$8),4),"1","")&amp;MATCH(V$3,ALS!$A:$A,0)+ROW(ALS!$A$1:$A$200)-1),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23" s="26" t="e">
        <f ca="1">_xlfn.LET(_xlpm.GetVal,INDIRECT("ALS!"&amp;SUBSTITUTE(ADDRESS(1,$A23+($AN$7-$AN$8),4),"1","")&amp;MATCH(W$3,ALS!$A:$A,0)+ROW(ALS!$A$1:$A$200)-1),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23" s="26" t="e">
        <f ca="1">_xlfn.LET(_xlpm.GetVal,INDIRECT("ALS!"&amp;SUBSTITUTE(ADDRESS(1,$A23+($AN$7-$AN$8),4),"1","")&amp;MATCH(X$3,ALS!$A:$A,0)+ROW(ALS!$A$1:$A$200)-1),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23" s="26" t="e">
        <f ca="1">_xlfn.LET(_xlpm.GetVal,INDIRECT("ALS!"&amp;SUBSTITUTE(ADDRESS(1,$A23+($AN$7-$AN$8),4),"1","")&amp;MATCH(Y$3,ALS!$A:$A,0)+ROW(ALS!$A$1:$A$200)-1),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23" s="26" t="e">
        <f ca="1">_xlfn.LET(_xlpm.GetVal,INDIRECT("ALS!"&amp;SUBSTITUTE(ADDRESS(1,$A23+($AN$7-$AN$8),4),"1","")&amp;MATCH(Z$3,ALS!$A:$A,0)+ROW(ALS!$A$1:$A$200)-1),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23" s="26" t="e">
        <f ca="1">_xlfn.LET(_xlpm.GetVal,INDIRECT("ALS!"&amp;SUBSTITUTE(ADDRESS(1,$A23+($AN$7-$AN$8),4),"1","")&amp;MATCH(AA$3,ALS!$A:$A,0)+ROW(ALS!$A$1:$A$200)-1),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23" s="26" t="e">
        <f ca="1">_xlfn.LET(_xlpm.GetVal,INDIRECT("ALS!"&amp;SUBSTITUTE(ADDRESS(1,$A23+($AN$7-$AN$8),4),"1","")&amp;MATCH(AB$3,ALS!$A:$A,0)+ROW(ALS!$A$1:$A$200)-1),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23" s="26" t="e">
        <f ca="1">_xlfn.LET(_xlpm.GetVal,INDIRECT("ALS!"&amp;SUBSTITUTE(ADDRESS(1,$A23+($AN$7-$AN$8),4),"1","")&amp;MATCH(AC$3,ALS!$A:$A,0)+ROW(ALS!$A$1:$A$200)-1),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23" s="26" t="e">
        <f ca="1">_xlfn.LET(_xlpm.GetVal,INDIRECT("ALS!"&amp;SUBSTITUTE(ADDRESS(1,$A23+($AN$7-$AN$8),4),"1","")&amp;MATCH(AD$3,ALS!$A:$A,0)+ROW(ALS!$A$1:$A$200)-1),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23" s="26" t="e">
        <f ca="1">_xlfn.LET(_xlpm.GetVal,INDIRECT("ALS!"&amp;SUBSTITUTE(ADDRESS(1,$A23+($AN$7-$AN$8),4),"1","")&amp;MATCH(AE$3,ALS!$A:$A,0)+ROW(ALS!$A$1:$A$200)-1),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23" s="26" t="e">
        <f ca="1">_xlfn.LET(_xlpm.GetVal,INDIRECT("ALS!"&amp;SUBSTITUTE(ADDRESS(1,$A23+($AN$7-$AN$8),4),"1","")&amp;MATCH(AF$3,ALS!$A:$A,0)+ROW(ALS!$A$1:$A$200)-1),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23" s="26" t="e">
        <f ca="1">_xlfn.LET(_xlpm.GetVal,INDIRECT("ALS!"&amp;SUBSTITUTE(ADDRESS(1,$A23+($AN$7-$AN$8),4),"1","")&amp;MATCH(AG$3,ALS!$A:$A,0)+ROW(ALS!$A$1:$A$200)-1),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23" s="25" t="str">
        <f t="shared" ca="1" si="3"/>
        <v/>
      </c>
      <c r="AI23" s="26" t="e">
        <f ca="1">_xlfn.IFS(SUBSTITUTE(INDIRECT("ALS!"&amp;SUBSTITUTE(ADDRESS(1,$A23+($AN$7-$AN$8),4),"1","")&amp;MATCH(AI$3,ALS!$A:$A,0)+ROW(ALS!$A:$A)-1)," ","")="","",ISERROR(INDIRECT("ALS!"&amp;SUBSTITUTE(ADDRESS(1,$A23+($AN$7-$AN$8),4),"1","")&amp;MATCH(AI$3,ALS!$A:$A,0)+ROW(ALS!$A:$A)-1)),INDIRECT("ALS!"&amp;SUBSTITUTE(ADDRESS(1,$A23+($AN$7-$AN$8),4),"1","")&amp;MATCH(AI$3,ALS!$A:$A,0)+ROW(ALS!$A:$A)-1),OR(LOWER(SUBSTITUTE(SUBSTITUTE(INDIRECT("ALS!"&amp;SUBSTITUTE(ADDRESS(1,$A23+($AN$7-$AN$8),4),"1","")&amp;MATCH(AI$3,ALS!$A:$A,0)+ROW(ALS!$A:$A)-1),".","")," ",""))="nd",LOWER(SUBSTITUTE(SUBSTITUTE(INDIRECT("ALS!"&amp;SUBSTITUTE(ADDRESS(1,$A23+($AN$7-$AN$8),4),"1","")&amp;MATCH(AI$3,ALS!$A:$A,0)+ROW(ALS!$A:$A)-1),".","")," ",""))="ikkepåvist"),"n.d.",OR(LEFT(LOWER(SUBSTITUTE(SUBSTITUTE(INDIRECT("ALS!"&amp;SUBSTITUTE(ADDRESS(1,$A23+($AN$7-$AN$8),4),"1","")&amp;MATCH(AI$3,ALS!$A:$A,0)+ROW(ALS!$A:$A)-1),".",",")," ","")),2)="&lt; ",LEFT(LOWER(SUBSTITUTE(SUBSTITUTE(INDIRECT("ALS!"&amp;SUBSTITUTE(ADDRESS(1,$A23+($AN$7-$AN$8),4),"1","")&amp;MATCH(AI$3,ALS!$A:$A,0)+ROW(ALS!$A:$A)-1),".",",")," ","")),1)="&lt;"),"&lt;"&amp;VALUE(SUBSTITUTE(SUBSTITUTE(SUBSTITUTE(INDIRECT("ALS!"&amp;SUBSTITUTE(ADDRESS(1,$A23+($AN$7-$AN$8),4),"1","")&amp;MATCH(AI$3,ALS!$A:$A,0)+ROW(ALS!$A:$A)-1),".",",")," ",""),"&lt;",""))*AI$2,NOT(ISERROR(VALUE(SUBSTITUTE(SUBSTITUTE(INDIRECT("ALS!"&amp;SUBSTITUTE(ADDRESS(1,$A23+($AN$7-$AN$8),4),"1","")&amp;MATCH(AI$3,ALS!$A:$A,0)+ROW(ALS!$A:$A)-1),".",",")," ","")))),VALUE(SUBSTITUTE(SUBSTITUTE(INDIRECT("ALS!"&amp;SUBSTITUTE(ADDRESS(1,$A23+($AN$7-$AN$8),4),"1","")&amp;MATCH(AI$3,ALS!$A:$A,0)+ROW(ALS!$A:$A)-1),".",",")," ","")),TRUE,"ERROR")</f>
        <v>#VALUE!</v>
      </c>
      <c r="AJ23" s="26" t="e">
        <f ca="1">_xlfn.IFS(SUBSTITUTE(INDIRECT("ALS!"&amp;SUBSTITUTE(ADDRESS(1,$A23+($AN$7-$AN$8),4),"1","")&amp;MATCH(AJ$3,ALS!$A:$A,0)+ROW(ALS!$A:$A)-1)," ","")="","",ISERROR(INDIRECT("ALS!"&amp;SUBSTITUTE(ADDRESS(1,$A23+($AN$7-$AN$8),4),"1","")&amp;MATCH(AJ$3,ALS!$A:$A,0)+ROW(ALS!$A:$A)-1)),INDIRECT("ALS!"&amp;SUBSTITUTE(ADDRESS(1,$A23+($AN$7-$AN$8),4),"1","")&amp;MATCH(AJ$3,ALS!$A:$A,0)+ROW(ALS!$A:$A)-1),OR(LOWER(SUBSTITUTE(SUBSTITUTE(INDIRECT("ALS!"&amp;SUBSTITUTE(ADDRESS(1,$A23+($AN$7-$AN$8),4),"1","")&amp;MATCH(AJ$3,ALS!$A:$A,0)+ROW(ALS!$A:$A)-1),".","")," ",""))="nd",LOWER(SUBSTITUTE(SUBSTITUTE(INDIRECT("ALS!"&amp;SUBSTITUTE(ADDRESS(1,$A23+($AN$7-$AN$8),4),"1","")&amp;MATCH(AJ$3,ALS!$A:$A,0)+ROW(ALS!$A:$A)-1),".","")," ",""))="ikkepåvist"),"n.d.",OR(LEFT(LOWER(SUBSTITUTE(SUBSTITUTE(INDIRECT("ALS!"&amp;SUBSTITUTE(ADDRESS(1,$A23+($AN$7-$AN$8),4),"1","")&amp;MATCH(AJ$3,ALS!$A:$A,0)+ROW(ALS!$A:$A)-1),".",",")," ","")),2)="&lt; ",LEFT(LOWER(SUBSTITUTE(SUBSTITUTE(INDIRECT("ALS!"&amp;SUBSTITUTE(ADDRESS(1,$A23+($AN$7-$AN$8),4),"1","")&amp;MATCH(AJ$3,ALS!$A:$A,0)+ROW(ALS!$A:$A)-1),".",",")," ","")),1)="&lt;"),"&lt;"&amp;VALUE(SUBSTITUTE(SUBSTITUTE(SUBSTITUTE(INDIRECT("ALS!"&amp;SUBSTITUTE(ADDRESS(1,$A23+($AN$7-$AN$8),4),"1","")&amp;MATCH(AJ$3,ALS!$A:$A,0)+ROW(ALS!$A:$A)-1),".",",")," ",""),"&lt;",""))*AJ$2,NOT(ISERROR(VALUE(SUBSTITUTE(SUBSTITUTE(INDIRECT("ALS!"&amp;SUBSTITUTE(ADDRESS(1,$A23+($AN$7-$AN$8),4),"1","")&amp;MATCH(AJ$3,ALS!$A:$A,0)+ROW(ALS!$A:$A)-1),".",",")," ","")))),VALUE(SUBSTITUTE(SUBSTITUTE(INDIRECT("ALS!"&amp;SUBSTITUTE(ADDRESS(1,$A23+($AN$7-$AN$8),4),"1","")&amp;MATCH(AJ$3,ALS!$A:$A,0)+ROW(ALS!$A:$A)-1),".",",")," ","")),TRUE,"ERROR")</f>
        <v>#VALUE!</v>
      </c>
    </row>
    <row r="24" spans="1:54" x14ac:dyDescent="0.25">
      <c r="A24" t="e">
        <f t="shared" ca="1" si="4"/>
        <v>#VALUE!</v>
      </c>
      <c r="B24" t="e">
        <f ca="1">IF(
LEN(C24)&gt;0,
SUBSTITUTE(SUBSTITUTE(SUBSTITUTE(INDIRECT("ALS!"&amp;SUBSTITUTE(ADDRESS(1,A24+($AN$7-$AN$8),4),"1","")&amp;MATCH("ELEMENT",ALS!A:A,0)+ROW(ALS!A:A)-1),"Jord",""),"Sediment",""),C24,""),
SUBSTITUTE(SUBSTITUTE(INDIRECT("ALS!"&amp;SUBSTITUTE(ADDRESS(1,A24+($AN$7-$AN$8),4),"1","")&amp;MATCH("ELEMENT",ALS!A:A,0)+ROW(ALS!A:A)-1),"Jord",""),"Sediment","")
)</f>
        <v>#VALUE!</v>
      </c>
      <c r="C24" t="str">
        <f ca="1" xml:space="preserve">
_xlfn.LET(_xlpm.GetName,INDIRECT("ALS!"&amp;SUBSTITUTE(ADDRESS(1,A24+($AN$7-$AN$8),4),"1","")&amp;MATCH("ELEMENT",ALS!$A$1:$A$200,0)+ROW(ALS!$A$1:$A$200)-1),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24" s="22" t="e">
        <f ca="1">IF(ISERROR(INDIRECT("ALS!"&amp;SUBSTITUTE(ADDRESS(1,$A24+($AN$7-$AN$8),4),"1","")&amp;MATCH(D$3,ALS!$A:$A,0)+ROW(ALS!$A:$A)-1)),INDIRECT("ALS!"&amp;SUBSTITUTE(ADDRESS(1,$A24+($AN$7-$AN$8),4),"1","")&amp;MATCH(D$3,ALS!$A:$A,0)+ROW(ALS!$A:$A)-1),IF(INDIRECT("ALS!"&amp;SUBSTITUTE(ADDRESS(1,$A24+($AN$7-$AN$8),4),"1","")&amp;MATCH(D$3,ALS!$A:$A,0)+ROW(ALS!$A:$A)-1)="n.d.","n.d.",IF(VALUE(SUBSTITUTE(SUBSTITUTE(INDIRECT("ALS!"&amp;SUBSTITUTE(ADDRESS(1,$A24+($AN$7-$AN$8),4),"1","")&amp;MATCH(D$3,ALS!$A:$A,0)+ROW(ALS!$A:$A)-1),".",","),"&lt;",""))&lt;=AV$4,"&lt;"&amp;AV$4,VALUE(SUBSTITUTE(SUBSTITUTE(INDIRECT("ALS!"&amp;SUBSTITUTE(ADDRESS(1,$A24+($AN$7-$AN$8),4),"1","")&amp;MATCH(D$3,ALS!$A:$A,0)+ROW(ALS!$A:$A)-1),".",","),"&lt;","")))))</f>
        <v>#VALUE!</v>
      </c>
      <c r="E24" s="22" t="e">
        <f ca="1">IF(ISERROR(INDIRECT("ALS!"&amp;SUBSTITUTE(ADDRESS(1,$A24+($AN$7-$AN$8),4),"1","")&amp;MATCH(E$3,ALS!$A:$A,0)+ROW(ALS!$A:$A)-1)),INDIRECT("ALS!"&amp;SUBSTITUTE(ADDRESS(1,$A24+($AN$7-$AN$8),4),"1","")&amp;MATCH(E$3,ALS!$A:$A,0)+ROW(ALS!$A:$A)-1),IF(INDIRECT("ALS!"&amp;SUBSTITUTE(ADDRESS(1,$A24+($AN$7-$AN$8),4),"1","")&amp;MATCH(E$3,ALS!$A:$A,0)+ROW(ALS!$A:$A)-1)="n.d.","n.d.",IF(VALUE(SUBSTITUTE(SUBSTITUTE(INDIRECT("ALS!"&amp;SUBSTITUTE(ADDRESS(1,$A24+($AN$7-$AN$8),4),"1","")&amp;MATCH(E$3,ALS!$A:$A,0)+ROW(ALS!$A:$A)-1),".",","),"&lt;",""))&lt;=AW$4,"&lt;"&amp;AW$4,VALUE(SUBSTITUTE(SUBSTITUTE(INDIRECT("ALS!"&amp;SUBSTITUTE(ADDRESS(1,$A24+($AN$7-$AN$8),4),"1","")&amp;MATCH(E$3,ALS!$A:$A,0)+ROW(ALS!$A:$A)-1),".",","),"&lt;","")))))</f>
        <v>#VALUE!</v>
      </c>
      <c r="F24" s="22" t="e">
        <f ca="1">IF(ISERROR(INDIRECT("ALS!"&amp;SUBSTITUTE(ADDRESS(1,$A24+($AN$7-$AN$8),4),"1","")&amp;MATCH(F$3,ALS!$A:$A,0)+ROW(ALS!$A:$A)-1)),INDIRECT("ALS!"&amp;SUBSTITUTE(ADDRESS(1,$A24+($AN$7-$AN$8),4),"1","")&amp;MATCH(F$3,ALS!$A:$A,0)+ROW(ALS!$A:$A)-1),IF(INDIRECT("ALS!"&amp;SUBSTITUTE(ADDRESS(1,$A24+($AN$7-$AN$8),4),"1","")&amp;MATCH(F$3,ALS!$A:$A,0)+ROW(ALS!$A:$A)-1)="n.d.","n.d.",IF(VALUE(SUBSTITUTE(SUBSTITUTE(INDIRECT("ALS!"&amp;SUBSTITUTE(ADDRESS(1,$A24+($AN$7-$AN$8),4),"1","")&amp;MATCH(F$3,ALS!$A:$A,0)+ROW(ALS!$A:$A)-1),".",","),"&lt;",""))&lt;=AX$4,"&lt;"&amp;AX$4,VALUE(SUBSTITUTE(SUBSTITUTE(INDIRECT("ALS!"&amp;SUBSTITUTE(ADDRESS(1,$A24+($AN$7-$AN$8),4),"1","")&amp;MATCH(F$3,ALS!$A:$A,0)+ROW(ALS!$A:$A)-1),".",","),"&lt;","")))))</f>
        <v>#VALUE!</v>
      </c>
      <c r="G24" s="26" t="e">
        <f ca="1">_xlfn.LET(_xlpm.GetVal,INDIRECT("ALS!"&amp;SUBSTITUTE(ADDRESS(1,$A24+($AN$7-$AN$8),4),"1","")&amp;MATCH(G$3,ALS!$A:$A,0)+ROW(ALS!$A$1:$A$200)-1),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24" s="26" t="e">
        <f ca="1">_xlfn.LET(_xlpm.GetVal,INDIRECT("ALS!"&amp;SUBSTITUTE(ADDRESS(1,$A24+($AN$7-$AN$8),4),"1","")&amp;MATCH(H$3,ALS!$A:$A,0)+ROW(ALS!$A$1:$A$200)-1),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24" s="26" t="e">
        <f ca="1">_xlfn.LET(_xlpm.GetVal,INDIRECT("ALS!"&amp;SUBSTITUTE(ADDRESS(1,$A24+($AN$7-$AN$8),4),"1","")&amp;MATCH(I$3,ALS!$A:$A,0)+ROW(ALS!$A$1:$A$200)-1),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24" s="26" t="e">
        <f ca="1">_xlfn.LET(_xlpm.GetVal,INDIRECT("ALS!"&amp;SUBSTITUTE(ADDRESS(1,$A24+($AN$7-$AN$8),4),"1","")&amp;MATCH(J$3,ALS!$A:$A,0)+ROW(ALS!$A$1:$A$200)-1),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24" s="26" t="e">
        <f ca="1">_xlfn.LET(_xlpm.GetVal,INDIRECT("ALS!"&amp;SUBSTITUTE(ADDRESS(1,$A24+($AN$7-$AN$8),4),"1","")&amp;MATCH(K$3,ALS!$A:$A,0)+ROW(ALS!$A$1:$A$200)-1),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24" s="26" t="e">
        <f ca="1">_xlfn.LET(_xlpm.GetVal,INDIRECT("ALS!"&amp;SUBSTITUTE(ADDRESS(1,$A24+($AN$7-$AN$8),4),"1","")&amp;MATCH(L$3,ALS!$A:$A,0)+ROW(ALS!$A$1:$A$200)-1),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24" s="26" t="e">
        <f ca="1">_xlfn.LET(_xlpm.GetVal,INDIRECT("ALS!"&amp;SUBSTITUTE(ADDRESS(1,$A24+($AN$7-$AN$8),4),"1","")&amp;MATCH(M$3,ALS!$A:$A,0)+ROW(ALS!$A$1:$A$200)-1),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24" s="26" t="e">
        <f ca="1">_xlfn.LET(_xlpm.GetVal,INDIRECT("ALS!"&amp;SUBSTITUTE(ADDRESS(1,$A24+($AN$7-$AN$8),4),"1","")&amp;MATCH(N$3,ALS!$A:$A,0)+ROW(ALS!$A$1:$A$200)-1),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24" s="26" t="e">
        <f ca="1">_xlfn.LET(_xlpm.GetVal,INDIRECT("ALS!"&amp;SUBSTITUTE(ADDRESS(1,$A24+($AN$7-$AN$8),4),"1","")&amp;MATCH(O$3,ALS!$A:$A,0)+ROW(ALS!$A$1:$A$200)-1),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24" s="26" t="e">
        <f ca="1">_xlfn.LET(_xlpm.GetVal,INDIRECT("ALS!"&amp;SUBSTITUTE(ADDRESS(1,$A24+($AN$7-$AN$8),4),"1","")&amp;MATCH(P$3,ALS!$A:$A,0)+ROW(ALS!$A$1:$A$200)-1),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24" s="26" t="e">
        <f ca="1">_xlfn.LET(_xlpm.GetVal,INDIRECT("ALS!"&amp;SUBSTITUTE(ADDRESS(1,$A24+($AN$7-$AN$8),4),"1","")&amp;MATCH(Q$3,ALS!$A:$A,0)+ROW(ALS!$A$1:$A$200)-1),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24" s="26" t="e">
        <f ca="1">_xlfn.LET(_xlpm.GetVal,INDIRECT("ALS!"&amp;SUBSTITUTE(ADDRESS(1,$A24+($AN$7-$AN$8),4),"1","")&amp;MATCH(R$3,ALS!$A:$A,0)+ROW(ALS!$A$1:$A$200)-1),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24" s="26" t="e">
        <f ca="1">_xlfn.LET(_xlpm.GetVal,INDIRECT("ALS!"&amp;SUBSTITUTE(ADDRESS(1,$A24+($AN$7-$AN$8),4),"1","")&amp;MATCH(S$3,ALS!$A:$A,0)+ROW(ALS!$A$1:$A$200)-1),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24" s="26" t="e">
        <f ca="1">_xlfn.LET(_xlpm.GetVal,INDIRECT("ALS!"&amp;SUBSTITUTE(ADDRESS(1,$A24+($AN$7-$AN$8),4),"1","")&amp;MATCH(T$3,ALS!$A:$A,0)+ROW(ALS!$A$1:$A$200)-1),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24" s="26" t="e">
        <f ca="1">_xlfn.LET(_xlpm.GetVal,INDIRECT("ALS!"&amp;SUBSTITUTE(ADDRESS(1,$A24+($AN$7-$AN$8),4),"1","")&amp;MATCH(U$3,ALS!$A:$A,0)+ROW(ALS!$A$1:$A$200)-1),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24" s="26" t="e">
        <f ca="1">_xlfn.LET(_xlpm.GetVal,INDIRECT("ALS!"&amp;SUBSTITUTE(ADDRESS(1,$A24+($AN$7-$AN$8),4),"1","")&amp;MATCH(V$3,ALS!$A:$A,0)+ROW(ALS!$A$1:$A$200)-1),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24" s="26" t="e">
        <f ca="1">_xlfn.LET(_xlpm.GetVal,INDIRECT("ALS!"&amp;SUBSTITUTE(ADDRESS(1,$A24+($AN$7-$AN$8),4),"1","")&amp;MATCH(W$3,ALS!$A:$A,0)+ROW(ALS!$A$1:$A$200)-1),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24" s="26" t="e">
        <f ca="1">_xlfn.LET(_xlpm.GetVal,INDIRECT("ALS!"&amp;SUBSTITUTE(ADDRESS(1,$A24+($AN$7-$AN$8),4),"1","")&amp;MATCH(X$3,ALS!$A:$A,0)+ROW(ALS!$A$1:$A$200)-1),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24" s="26" t="e">
        <f ca="1">_xlfn.LET(_xlpm.GetVal,INDIRECT("ALS!"&amp;SUBSTITUTE(ADDRESS(1,$A24+($AN$7-$AN$8),4),"1","")&amp;MATCH(Y$3,ALS!$A:$A,0)+ROW(ALS!$A$1:$A$200)-1),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24" s="26" t="e">
        <f ca="1">_xlfn.LET(_xlpm.GetVal,INDIRECT("ALS!"&amp;SUBSTITUTE(ADDRESS(1,$A24+($AN$7-$AN$8),4),"1","")&amp;MATCH(Z$3,ALS!$A:$A,0)+ROW(ALS!$A$1:$A$200)-1),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24" s="26" t="e">
        <f ca="1">_xlfn.LET(_xlpm.GetVal,INDIRECT("ALS!"&amp;SUBSTITUTE(ADDRESS(1,$A24+($AN$7-$AN$8),4),"1","")&amp;MATCH(AA$3,ALS!$A:$A,0)+ROW(ALS!$A$1:$A$200)-1),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24" s="26" t="e">
        <f ca="1">_xlfn.LET(_xlpm.GetVal,INDIRECT("ALS!"&amp;SUBSTITUTE(ADDRESS(1,$A24+($AN$7-$AN$8),4),"1","")&amp;MATCH(AB$3,ALS!$A:$A,0)+ROW(ALS!$A$1:$A$200)-1),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24" s="26" t="e">
        <f ca="1">_xlfn.LET(_xlpm.GetVal,INDIRECT("ALS!"&amp;SUBSTITUTE(ADDRESS(1,$A24+($AN$7-$AN$8),4),"1","")&amp;MATCH(AC$3,ALS!$A:$A,0)+ROW(ALS!$A$1:$A$200)-1),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24" s="26" t="e">
        <f ca="1">_xlfn.LET(_xlpm.GetVal,INDIRECT("ALS!"&amp;SUBSTITUTE(ADDRESS(1,$A24+($AN$7-$AN$8),4),"1","")&amp;MATCH(AD$3,ALS!$A:$A,0)+ROW(ALS!$A$1:$A$200)-1),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24" s="26" t="e">
        <f ca="1">_xlfn.LET(_xlpm.GetVal,INDIRECT("ALS!"&amp;SUBSTITUTE(ADDRESS(1,$A24+($AN$7-$AN$8),4),"1","")&amp;MATCH(AE$3,ALS!$A:$A,0)+ROW(ALS!$A$1:$A$200)-1),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24" s="26" t="e">
        <f ca="1">_xlfn.LET(_xlpm.GetVal,INDIRECT("ALS!"&amp;SUBSTITUTE(ADDRESS(1,$A24+($AN$7-$AN$8),4),"1","")&amp;MATCH(AF$3,ALS!$A:$A,0)+ROW(ALS!$A$1:$A$200)-1),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24" s="26" t="e">
        <f ca="1">_xlfn.LET(_xlpm.GetVal,INDIRECT("ALS!"&amp;SUBSTITUTE(ADDRESS(1,$A24+($AN$7-$AN$8),4),"1","")&amp;MATCH(AG$3,ALS!$A:$A,0)+ROW(ALS!$A$1:$A$200)-1),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24" s="25" t="str">
        <f t="shared" ca="1" si="3"/>
        <v/>
      </c>
      <c r="AI24" s="26" t="e">
        <f ca="1">_xlfn.IFS(SUBSTITUTE(INDIRECT("ALS!"&amp;SUBSTITUTE(ADDRESS(1,$A24+($AN$7-$AN$8),4),"1","")&amp;MATCH(AI$3,ALS!$A:$A,0)+ROW(ALS!$A:$A)-1)," ","")="","",ISERROR(INDIRECT("ALS!"&amp;SUBSTITUTE(ADDRESS(1,$A24+($AN$7-$AN$8),4),"1","")&amp;MATCH(AI$3,ALS!$A:$A,0)+ROW(ALS!$A:$A)-1)),INDIRECT("ALS!"&amp;SUBSTITUTE(ADDRESS(1,$A24+($AN$7-$AN$8),4),"1","")&amp;MATCH(AI$3,ALS!$A:$A,0)+ROW(ALS!$A:$A)-1),OR(LOWER(SUBSTITUTE(SUBSTITUTE(INDIRECT("ALS!"&amp;SUBSTITUTE(ADDRESS(1,$A24+($AN$7-$AN$8),4),"1","")&amp;MATCH(AI$3,ALS!$A:$A,0)+ROW(ALS!$A:$A)-1),".","")," ",""))="nd",LOWER(SUBSTITUTE(SUBSTITUTE(INDIRECT("ALS!"&amp;SUBSTITUTE(ADDRESS(1,$A24+($AN$7-$AN$8),4),"1","")&amp;MATCH(AI$3,ALS!$A:$A,0)+ROW(ALS!$A:$A)-1),".","")," ",""))="ikkepåvist"),"n.d.",OR(LEFT(LOWER(SUBSTITUTE(SUBSTITUTE(INDIRECT("ALS!"&amp;SUBSTITUTE(ADDRESS(1,$A24+($AN$7-$AN$8),4),"1","")&amp;MATCH(AI$3,ALS!$A:$A,0)+ROW(ALS!$A:$A)-1),".",",")," ","")),2)="&lt; ",LEFT(LOWER(SUBSTITUTE(SUBSTITUTE(INDIRECT("ALS!"&amp;SUBSTITUTE(ADDRESS(1,$A24+($AN$7-$AN$8),4),"1","")&amp;MATCH(AI$3,ALS!$A:$A,0)+ROW(ALS!$A:$A)-1),".",",")," ","")),1)="&lt;"),"&lt;"&amp;VALUE(SUBSTITUTE(SUBSTITUTE(SUBSTITUTE(INDIRECT("ALS!"&amp;SUBSTITUTE(ADDRESS(1,$A24+($AN$7-$AN$8),4),"1","")&amp;MATCH(AI$3,ALS!$A:$A,0)+ROW(ALS!$A:$A)-1),".",",")," ",""),"&lt;",""))*AI$2,NOT(ISERROR(VALUE(SUBSTITUTE(SUBSTITUTE(INDIRECT("ALS!"&amp;SUBSTITUTE(ADDRESS(1,$A24+($AN$7-$AN$8),4),"1","")&amp;MATCH(AI$3,ALS!$A:$A,0)+ROW(ALS!$A:$A)-1),".",",")," ","")))),VALUE(SUBSTITUTE(SUBSTITUTE(INDIRECT("ALS!"&amp;SUBSTITUTE(ADDRESS(1,$A24+($AN$7-$AN$8),4),"1","")&amp;MATCH(AI$3,ALS!$A:$A,0)+ROW(ALS!$A:$A)-1),".",",")," ","")),TRUE,"ERROR")</f>
        <v>#VALUE!</v>
      </c>
      <c r="AJ24" s="26" t="e">
        <f ca="1">_xlfn.IFS(SUBSTITUTE(INDIRECT("ALS!"&amp;SUBSTITUTE(ADDRESS(1,$A24+($AN$7-$AN$8),4),"1","")&amp;MATCH(AJ$3,ALS!$A:$A,0)+ROW(ALS!$A:$A)-1)," ","")="","",ISERROR(INDIRECT("ALS!"&amp;SUBSTITUTE(ADDRESS(1,$A24+($AN$7-$AN$8),4),"1","")&amp;MATCH(AJ$3,ALS!$A:$A,0)+ROW(ALS!$A:$A)-1)),INDIRECT("ALS!"&amp;SUBSTITUTE(ADDRESS(1,$A24+($AN$7-$AN$8),4),"1","")&amp;MATCH(AJ$3,ALS!$A:$A,0)+ROW(ALS!$A:$A)-1),OR(LOWER(SUBSTITUTE(SUBSTITUTE(INDIRECT("ALS!"&amp;SUBSTITUTE(ADDRESS(1,$A24+($AN$7-$AN$8),4),"1","")&amp;MATCH(AJ$3,ALS!$A:$A,0)+ROW(ALS!$A:$A)-1),".","")," ",""))="nd",LOWER(SUBSTITUTE(SUBSTITUTE(INDIRECT("ALS!"&amp;SUBSTITUTE(ADDRESS(1,$A24+($AN$7-$AN$8),4),"1","")&amp;MATCH(AJ$3,ALS!$A:$A,0)+ROW(ALS!$A:$A)-1),".","")," ",""))="ikkepåvist"),"n.d.",OR(LEFT(LOWER(SUBSTITUTE(SUBSTITUTE(INDIRECT("ALS!"&amp;SUBSTITUTE(ADDRESS(1,$A24+($AN$7-$AN$8),4),"1","")&amp;MATCH(AJ$3,ALS!$A:$A,0)+ROW(ALS!$A:$A)-1),".",",")," ","")),2)="&lt; ",LEFT(LOWER(SUBSTITUTE(SUBSTITUTE(INDIRECT("ALS!"&amp;SUBSTITUTE(ADDRESS(1,$A24+($AN$7-$AN$8),4),"1","")&amp;MATCH(AJ$3,ALS!$A:$A,0)+ROW(ALS!$A:$A)-1),".",",")," ","")),1)="&lt;"),"&lt;"&amp;VALUE(SUBSTITUTE(SUBSTITUTE(SUBSTITUTE(INDIRECT("ALS!"&amp;SUBSTITUTE(ADDRESS(1,$A24+($AN$7-$AN$8),4),"1","")&amp;MATCH(AJ$3,ALS!$A:$A,0)+ROW(ALS!$A:$A)-1),".",",")," ",""),"&lt;",""))*AJ$2,NOT(ISERROR(VALUE(SUBSTITUTE(SUBSTITUTE(INDIRECT("ALS!"&amp;SUBSTITUTE(ADDRESS(1,$A24+($AN$7-$AN$8),4),"1","")&amp;MATCH(AJ$3,ALS!$A:$A,0)+ROW(ALS!$A:$A)-1),".",",")," ","")))),VALUE(SUBSTITUTE(SUBSTITUTE(INDIRECT("ALS!"&amp;SUBSTITUTE(ADDRESS(1,$A24+($AN$7-$AN$8),4),"1","")&amp;MATCH(AJ$3,ALS!$A:$A,0)+ROW(ALS!$A:$A)-1),".",",")," ","")),TRUE,"ERROR")</f>
        <v>#VALUE!</v>
      </c>
    </row>
    <row r="25" spans="1:54" x14ac:dyDescent="0.25">
      <c r="A25" t="e">
        <f t="shared" ca="1" si="4"/>
        <v>#VALUE!</v>
      </c>
      <c r="B25" t="e">
        <f ca="1">IF(
LEN(C25)&gt;0,
SUBSTITUTE(SUBSTITUTE(SUBSTITUTE(INDIRECT("ALS!"&amp;SUBSTITUTE(ADDRESS(1,A25+($AN$7-$AN$8),4),"1","")&amp;MATCH("ELEMENT",ALS!A:A,0)+ROW(ALS!A:A)-1),"Jord",""),"Sediment",""),C25,""),
SUBSTITUTE(SUBSTITUTE(INDIRECT("ALS!"&amp;SUBSTITUTE(ADDRESS(1,A25+($AN$7-$AN$8),4),"1","")&amp;MATCH("ELEMENT",ALS!A:A,0)+ROW(ALS!A:A)-1),"Jord",""),"Sediment","")
)</f>
        <v>#VALUE!</v>
      </c>
      <c r="C25" t="str">
        <f ca="1" xml:space="preserve">
_xlfn.LET(_xlpm.GetName,INDIRECT("ALS!"&amp;SUBSTITUTE(ADDRESS(1,A25+($AN$7-$AN$8),4),"1","")&amp;MATCH("ELEMENT",ALS!$A$1:$A$200,0)+ROW(ALS!$A$1:$A$200)-1),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25" s="22" t="e">
        <f ca="1">IF(ISERROR(INDIRECT("ALS!"&amp;SUBSTITUTE(ADDRESS(1,$A25+($AN$7-$AN$8),4),"1","")&amp;MATCH(D$3,ALS!$A:$A,0)+ROW(ALS!$A:$A)-1)),INDIRECT("ALS!"&amp;SUBSTITUTE(ADDRESS(1,$A25+($AN$7-$AN$8),4),"1","")&amp;MATCH(D$3,ALS!$A:$A,0)+ROW(ALS!$A:$A)-1),IF(INDIRECT("ALS!"&amp;SUBSTITUTE(ADDRESS(1,$A25+($AN$7-$AN$8),4),"1","")&amp;MATCH(D$3,ALS!$A:$A,0)+ROW(ALS!$A:$A)-1)="n.d.","n.d.",IF(VALUE(SUBSTITUTE(SUBSTITUTE(INDIRECT("ALS!"&amp;SUBSTITUTE(ADDRESS(1,$A25+($AN$7-$AN$8),4),"1","")&amp;MATCH(D$3,ALS!$A:$A,0)+ROW(ALS!$A:$A)-1),".",","),"&lt;",""))&lt;=AV$4,"&lt;"&amp;AV$4,VALUE(SUBSTITUTE(SUBSTITUTE(INDIRECT("ALS!"&amp;SUBSTITUTE(ADDRESS(1,$A25+($AN$7-$AN$8),4),"1","")&amp;MATCH(D$3,ALS!$A:$A,0)+ROW(ALS!$A:$A)-1),".",","),"&lt;","")))))</f>
        <v>#VALUE!</v>
      </c>
      <c r="E25" s="22" t="e">
        <f ca="1">IF(ISERROR(INDIRECT("ALS!"&amp;SUBSTITUTE(ADDRESS(1,$A25+($AN$7-$AN$8),4),"1","")&amp;MATCH(E$3,ALS!$A:$A,0)+ROW(ALS!$A:$A)-1)),INDIRECT("ALS!"&amp;SUBSTITUTE(ADDRESS(1,$A25+($AN$7-$AN$8),4),"1","")&amp;MATCH(E$3,ALS!$A:$A,0)+ROW(ALS!$A:$A)-1),IF(INDIRECT("ALS!"&amp;SUBSTITUTE(ADDRESS(1,$A25+($AN$7-$AN$8),4),"1","")&amp;MATCH(E$3,ALS!$A:$A,0)+ROW(ALS!$A:$A)-1)="n.d.","n.d.",IF(VALUE(SUBSTITUTE(SUBSTITUTE(INDIRECT("ALS!"&amp;SUBSTITUTE(ADDRESS(1,$A25+($AN$7-$AN$8),4),"1","")&amp;MATCH(E$3,ALS!$A:$A,0)+ROW(ALS!$A:$A)-1),".",","),"&lt;",""))&lt;=AW$4,"&lt;"&amp;AW$4,VALUE(SUBSTITUTE(SUBSTITUTE(INDIRECT("ALS!"&amp;SUBSTITUTE(ADDRESS(1,$A25+($AN$7-$AN$8),4),"1","")&amp;MATCH(E$3,ALS!$A:$A,0)+ROW(ALS!$A:$A)-1),".",","),"&lt;","")))))</f>
        <v>#VALUE!</v>
      </c>
      <c r="F25" s="22" t="e">
        <f ca="1">IF(ISERROR(INDIRECT("ALS!"&amp;SUBSTITUTE(ADDRESS(1,$A25+($AN$7-$AN$8),4),"1","")&amp;MATCH(F$3,ALS!$A:$A,0)+ROW(ALS!$A:$A)-1)),INDIRECT("ALS!"&amp;SUBSTITUTE(ADDRESS(1,$A25+($AN$7-$AN$8),4),"1","")&amp;MATCH(F$3,ALS!$A:$A,0)+ROW(ALS!$A:$A)-1),IF(INDIRECT("ALS!"&amp;SUBSTITUTE(ADDRESS(1,$A25+($AN$7-$AN$8),4),"1","")&amp;MATCH(F$3,ALS!$A:$A,0)+ROW(ALS!$A:$A)-1)="n.d.","n.d.",IF(VALUE(SUBSTITUTE(SUBSTITUTE(INDIRECT("ALS!"&amp;SUBSTITUTE(ADDRESS(1,$A25+($AN$7-$AN$8),4),"1","")&amp;MATCH(F$3,ALS!$A:$A,0)+ROW(ALS!$A:$A)-1),".",","),"&lt;",""))&lt;=AX$4,"&lt;"&amp;AX$4,VALUE(SUBSTITUTE(SUBSTITUTE(INDIRECT("ALS!"&amp;SUBSTITUTE(ADDRESS(1,$A25+($AN$7-$AN$8),4),"1","")&amp;MATCH(F$3,ALS!$A:$A,0)+ROW(ALS!$A:$A)-1),".",","),"&lt;","")))))</f>
        <v>#VALUE!</v>
      </c>
      <c r="G25" s="26" t="e">
        <f ca="1">_xlfn.LET(_xlpm.GetVal,INDIRECT("ALS!"&amp;SUBSTITUTE(ADDRESS(1,$A25+($AN$7-$AN$8),4),"1","")&amp;MATCH(G$3,ALS!$A:$A,0)+ROW(ALS!$A$1:$A$200)-1),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25" s="26" t="e">
        <f ca="1">_xlfn.LET(_xlpm.GetVal,INDIRECT("ALS!"&amp;SUBSTITUTE(ADDRESS(1,$A25+($AN$7-$AN$8),4),"1","")&amp;MATCH(H$3,ALS!$A:$A,0)+ROW(ALS!$A$1:$A$200)-1),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25" s="26" t="e">
        <f ca="1">_xlfn.LET(_xlpm.GetVal,INDIRECT("ALS!"&amp;SUBSTITUTE(ADDRESS(1,$A25+($AN$7-$AN$8),4),"1","")&amp;MATCH(I$3,ALS!$A:$A,0)+ROW(ALS!$A$1:$A$200)-1),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25" s="26" t="e">
        <f ca="1">_xlfn.LET(_xlpm.GetVal,INDIRECT("ALS!"&amp;SUBSTITUTE(ADDRESS(1,$A25+($AN$7-$AN$8),4),"1","")&amp;MATCH(J$3,ALS!$A:$A,0)+ROW(ALS!$A$1:$A$200)-1),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25" s="26" t="e">
        <f ca="1">_xlfn.LET(_xlpm.GetVal,INDIRECT("ALS!"&amp;SUBSTITUTE(ADDRESS(1,$A25+($AN$7-$AN$8),4),"1","")&amp;MATCH(K$3,ALS!$A:$A,0)+ROW(ALS!$A$1:$A$200)-1),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25" s="26" t="e">
        <f ca="1">_xlfn.LET(_xlpm.GetVal,INDIRECT("ALS!"&amp;SUBSTITUTE(ADDRESS(1,$A25+($AN$7-$AN$8),4),"1","")&amp;MATCH(L$3,ALS!$A:$A,0)+ROW(ALS!$A$1:$A$200)-1),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25" s="26" t="e">
        <f ca="1">_xlfn.LET(_xlpm.GetVal,INDIRECT("ALS!"&amp;SUBSTITUTE(ADDRESS(1,$A25+($AN$7-$AN$8),4),"1","")&amp;MATCH(M$3,ALS!$A:$A,0)+ROW(ALS!$A$1:$A$200)-1),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25" s="26" t="e">
        <f ca="1">_xlfn.LET(_xlpm.GetVal,INDIRECT("ALS!"&amp;SUBSTITUTE(ADDRESS(1,$A25+($AN$7-$AN$8),4),"1","")&amp;MATCH(N$3,ALS!$A:$A,0)+ROW(ALS!$A$1:$A$200)-1),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25" s="26" t="e">
        <f ca="1">_xlfn.LET(_xlpm.GetVal,INDIRECT("ALS!"&amp;SUBSTITUTE(ADDRESS(1,$A25+($AN$7-$AN$8),4),"1","")&amp;MATCH(O$3,ALS!$A:$A,0)+ROW(ALS!$A$1:$A$200)-1),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25" s="26" t="e">
        <f ca="1">_xlfn.LET(_xlpm.GetVal,INDIRECT("ALS!"&amp;SUBSTITUTE(ADDRESS(1,$A25+($AN$7-$AN$8),4),"1","")&amp;MATCH(P$3,ALS!$A:$A,0)+ROW(ALS!$A$1:$A$200)-1),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25" s="26" t="e">
        <f ca="1">_xlfn.LET(_xlpm.GetVal,INDIRECT("ALS!"&amp;SUBSTITUTE(ADDRESS(1,$A25+($AN$7-$AN$8),4),"1","")&amp;MATCH(Q$3,ALS!$A:$A,0)+ROW(ALS!$A$1:$A$200)-1),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25" s="26" t="e">
        <f ca="1">_xlfn.LET(_xlpm.GetVal,INDIRECT("ALS!"&amp;SUBSTITUTE(ADDRESS(1,$A25+($AN$7-$AN$8),4),"1","")&amp;MATCH(R$3,ALS!$A:$A,0)+ROW(ALS!$A$1:$A$200)-1),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25" s="26" t="e">
        <f ca="1">_xlfn.LET(_xlpm.GetVal,INDIRECT("ALS!"&amp;SUBSTITUTE(ADDRESS(1,$A25+($AN$7-$AN$8),4),"1","")&amp;MATCH(S$3,ALS!$A:$A,0)+ROW(ALS!$A$1:$A$200)-1),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25" s="26" t="e">
        <f ca="1">_xlfn.LET(_xlpm.GetVal,INDIRECT("ALS!"&amp;SUBSTITUTE(ADDRESS(1,$A25+($AN$7-$AN$8),4),"1","")&amp;MATCH(T$3,ALS!$A:$A,0)+ROW(ALS!$A$1:$A$200)-1),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25" s="26" t="e">
        <f ca="1">_xlfn.LET(_xlpm.GetVal,INDIRECT("ALS!"&amp;SUBSTITUTE(ADDRESS(1,$A25+($AN$7-$AN$8),4),"1","")&amp;MATCH(U$3,ALS!$A:$A,0)+ROW(ALS!$A$1:$A$200)-1),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25" s="26" t="e">
        <f ca="1">_xlfn.LET(_xlpm.GetVal,INDIRECT("ALS!"&amp;SUBSTITUTE(ADDRESS(1,$A25+($AN$7-$AN$8),4),"1","")&amp;MATCH(V$3,ALS!$A:$A,0)+ROW(ALS!$A$1:$A$200)-1),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25" s="26" t="e">
        <f ca="1">_xlfn.LET(_xlpm.GetVal,INDIRECT("ALS!"&amp;SUBSTITUTE(ADDRESS(1,$A25+($AN$7-$AN$8),4),"1","")&amp;MATCH(W$3,ALS!$A:$A,0)+ROW(ALS!$A$1:$A$200)-1),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25" s="26" t="e">
        <f ca="1">_xlfn.LET(_xlpm.GetVal,INDIRECT("ALS!"&amp;SUBSTITUTE(ADDRESS(1,$A25+($AN$7-$AN$8),4),"1","")&amp;MATCH(X$3,ALS!$A:$A,0)+ROW(ALS!$A$1:$A$200)-1),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25" s="26" t="e">
        <f ca="1">_xlfn.LET(_xlpm.GetVal,INDIRECT("ALS!"&amp;SUBSTITUTE(ADDRESS(1,$A25+($AN$7-$AN$8),4),"1","")&amp;MATCH(Y$3,ALS!$A:$A,0)+ROW(ALS!$A$1:$A$200)-1),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25" s="26" t="e">
        <f ca="1">_xlfn.LET(_xlpm.GetVal,INDIRECT("ALS!"&amp;SUBSTITUTE(ADDRESS(1,$A25+($AN$7-$AN$8),4),"1","")&amp;MATCH(Z$3,ALS!$A:$A,0)+ROW(ALS!$A$1:$A$200)-1),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25" s="26" t="e">
        <f ca="1">_xlfn.LET(_xlpm.GetVal,INDIRECT("ALS!"&amp;SUBSTITUTE(ADDRESS(1,$A25+($AN$7-$AN$8),4),"1","")&amp;MATCH(AA$3,ALS!$A:$A,0)+ROW(ALS!$A$1:$A$200)-1),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25" s="26" t="e">
        <f ca="1">_xlfn.LET(_xlpm.GetVal,INDIRECT("ALS!"&amp;SUBSTITUTE(ADDRESS(1,$A25+($AN$7-$AN$8),4),"1","")&amp;MATCH(AB$3,ALS!$A:$A,0)+ROW(ALS!$A$1:$A$200)-1),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25" s="26" t="e">
        <f ca="1">_xlfn.LET(_xlpm.GetVal,INDIRECT("ALS!"&amp;SUBSTITUTE(ADDRESS(1,$A25+($AN$7-$AN$8),4),"1","")&amp;MATCH(AC$3,ALS!$A:$A,0)+ROW(ALS!$A$1:$A$200)-1),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25" s="26" t="e">
        <f ca="1">_xlfn.LET(_xlpm.GetVal,INDIRECT("ALS!"&amp;SUBSTITUTE(ADDRESS(1,$A25+($AN$7-$AN$8),4),"1","")&amp;MATCH(AD$3,ALS!$A:$A,0)+ROW(ALS!$A$1:$A$200)-1),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25" s="26" t="e">
        <f ca="1">_xlfn.LET(_xlpm.GetVal,INDIRECT("ALS!"&amp;SUBSTITUTE(ADDRESS(1,$A25+($AN$7-$AN$8),4),"1","")&amp;MATCH(AE$3,ALS!$A:$A,0)+ROW(ALS!$A$1:$A$200)-1),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25" s="26" t="e">
        <f ca="1">_xlfn.LET(_xlpm.GetVal,INDIRECT("ALS!"&amp;SUBSTITUTE(ADDRESS(1,$A25+($AN$7-$AN$8),4),"1","")&amp;MATCH(AF$3,ALS!$A:$A,0)+ROW(ALS!$A$1:$A$200)-1),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25" s="26" t="e">
        <f ca="1">_xlfn.LET(_xlpm.GetVal,INDIRECT("ALS!"&amp;SUBSTITUTE(ADDRESS(1,$A25+($AN$7-$AN$8),4),"1","")&amp;MATCH(AG$3,ALS!$A:$A,0)+ROW(ALS!$A$1:$A$200)-1),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25" s="25" t="str">
        <f t="shared" ca="1" si="3"/>
        <v/>
      </c>
      <c r="AI25" s="26" t="e">
        <f ca="1">_xlfn.IFS(SUBSTITUTE(INDIRECT("ALS!"&amp;SUBSTITUTE(ADDRESS(1,$A25+($AN$7-$AN$8),4),"1","")&amp;MATCH(AI$3,ALS!$A:$A,0)+ROW(ALS!$A:$A)-1)," ","")="","",ISERROR(INDIRECT("ALS!"&amp;SUBSTITUTE(ADDRESS(1,$A25+($AN$7-$AN$8),4),"1","")&amp;MATCH(AI$3,ALS!$A:$A,0)+ROW(ALS!$A:$A)-1)),INDIRECT("ALS!"&amp;SUBSTITUTE(ADDRESS(1,$A25+($AN$7-$AN$8),4),"1","")&amp;MATCH(AI$3,ALS!$A:$A,0)+ROW(ALS!$A:$A)-1),OR(LOWER(SUBSTITUTE(SUBSTITUTE(INDIRECT("ALS!"&amp;SUBSTITUTE(ADDRESS(1,$A25+($AN$7-$AN$8),4),"1","")&amp;MATCH(AI$3,ALS!$A:$A,0)+ROW(ALS!$A:$A)-1),".","")," ",""))="nd",LOWER(SUBSTITUTE(SUBSTITUTE(INDIRECT("ALS!"&amp;SUBSTITUTE(ADDRESS(1,$A25+($AN$7-$AN$8),4),"1","")&amp;MATCH(AI$3,ALS!$A:$A,0)+ROW(ALS!$A:$A)-1),".","")," ",""))="ikkepåvist"),"n.d.",OR(LEFT(LOWER(SUBSTITUTE(SUBSTITUTE(INDIRECT("ALS!"&amp;SUBSTITUTE(ADDRESS(1,$A25+($AN$7-$AN$8),4),"1","")&amp;MATCH(AI$3,ALS!$A:$A,0)+ROW(ALS!$A:$A)-1),".",",")," ","")),2)="&lt; ",LEFT(LOWER(SUBSTITUTE(SUBSTITUTE(INDIRECT("ALS!"&amp;SUBSTITUTE(ADDRESS(1,$A25+($AN$7-$AN$8),4),"1","")&amp;MATCH(AI$3,ALS!$A:$A,0)+ROW(ALS!$A:$A)-1),".",",")," ","")),1)="&lt;"),"&lt;"&amp;VALUE(SUBSTITUTE(SUBSTITUTE(SUBSTITUTE(INDIRECT("ALS!"&amp;SUBSTITUTE(ADDRESS(1,$A25+($AN$7-$AN$8),4),"1","")&amp;MATCH(AI$3,ALS!$A:$A,0)+ROW(ALS!$A:$A)-1),".",",")," ",""),"&lt;",""))*AI$2,NOT(ISERROR(VALUE(SUBSTITUTE(SUBSTITUTE(INDIRECT("ALS!"&amp;SUBSTITUTE(ADDRESS(1,$A25+($AN$7-$AN$8),4),"1","")&amp;MATCH(AI$3,ALS!$A:$A,0)+ROW(ALS!$A:$A)-1),".",",")," ","")))),VALUE(SUBSTITUTE(SUBSTITUTE(INDIRECT("ALS!"&amp;SUBSTITUTE(ADDRESS(1,$A25+($AN$7-$AN$8),4),"1","")&amp;MATCH(AI$3,ALS!$A:$A,0)+ROW(ALS!$A:$A)-1),".",",")," ","")),TRUE,"ERROR")</f>
        <v>#VALUE!</v>
      </c>
      <c r="AJ25" s="26" t="e">
        <f ca="1">_xlfn.IFS(SUBSTITUTE(INDIRECT("ALS!"&amp;SUBSTITUTE(ADDRESS(1,$A25+($AN$7-$AN$8),4),"1","")&amp;MATCH(AJ$3,ALS!$A:$A,0)+ROW(ALS!$A:$A)-1)," ","")="","",ISERROR(INDIRECT("ALS!"&amp;SUBSTITUTE(ADDRESS(1,$A25+($AN$7-$AN$8),4),"1","")&amp;MATCH(AJ$3,ALS!$A:$A,0)+ROW(ALS!$A:$A)-1)),INDIRECT("ALS!"&amp;SUBSTITUTE(ADDRESS(1,$A25+($AN$7-$AN$8),4),"1","")&amp;MATCH(AJ$3,ALS!$A:$A,0)+ROW(ALS!$A:$A)-1),OR(LOWER(SUBSTITUTE(SUBSTITUTE(INDIRECT("ALS!"&amp;SUBSTITUTE(ADDRESS(1,$A25+($AN$7-$AN$8),4),"1","")&amp;MATCH(AJ$3,ALS!$A:$A,0)+ROW(ALS!$A:$A)-1),".","")," ",""))="nd",LOWER(SUBSTITUTE(SUBSTITUTE(INDIRECT("ALS!"&amp;SUBSTITUTE(ADDRESS(1,$A25+($AN$7-$AN$8),4),"1","")&amp;MATCH(AJ$3,ALS!$A:$A,0)+ROW(ALS!$A:$A)-1),".","")," ",""))="ikkepåvist"),"n.d.",OR(LEFT(LOWER(SUBSTITUTE(SUBSTITUTE(INDIRECT("ALS!"&amp;SUBSTITUTE(ADDRESS(1,$A25+($AN$7-$AN$8),4),"1","")&amp;MATCH(AJ$3,ALS!$A:$A,0)+ROW(ALS!$A:$A)-1),".",",")," ","")),2)="&lt; ",LEFT(LOWER(SUBSTITUTE(SUBSTITUTE(INDIRECT("ALS!"&amp;SUBSTITUTE(ADDRESS(1,$A25+($AN$7-$AN$8),4),"1","")&amp;MATCH(AJ$3,ALS!$A:$A,0)+ROW(ALS!$A:$A)-1),".",",")," ","")),1)="&lt;"),"&lt;"&amp;VALUE(SUBSTITUTE(SUBSTITUTE(SUBSTITUTE(INDIRECT("ALS!"&amp;SUBSTITUTE(ADDRESS(1,$A25+($AN$7-$AN$8),4),"1","")&amp;MATCH(AJ$3,ALS!$A:$A,0)+ROW(ALS!$A:$A)-1),".",",")," ",""),"&lt;",""))*AJ$2,NOT(ISERROR(VALUE(SUBSTITUTE(SUBSTITUTE(INDIRECT("ALS!"&amp;SUBSTITUTE(ADDRESS(1,$A25+($AN$7-$AN$8),4),"1","")&amp;MATCH(AJ$3,ALS!$A:$A,0)+ROW(ALS!$A:$A)-1),".",",")," ","")))),VALUE(SUBSTITUTE(SUBSTITUTE(INDIRECT("ALS!"&amp;SUBSTITUTE(ADDRESS(1,$A25+($AN$7-$AN$8),4),"1","")&amp;MATCH(AJ$3,ALS!$A:$A,0)+ROW(ALS!$A:$A)-1),".",",")," ","")),TRUE,"ERROR")</f>
        <v>#VALUE!</v>
      </c>
    </row>
    <row r="26" spans="1:54" x14ac:dyDescent="0.25">
      <c r="A26" t="e">
        <f t="shared" ca="1" si="4"/>
        <v>#VALUE!</v>
      </c>
      <c r="B26" t="e">
        <f ca="1">IF(
LEN(C26)&gt;0,
SUBSTITUTE(SUBSTITUTE(SUBSTITUTE(INDIRECT("ALS!"&amp;SUBSTITUTE(ADDRESS(1,A26+($AN$7-$AN$8),4),"1","")&amp;MATCH("ELEMENT",ALS!A:A,0)+ROW(ALS!A:A)-1),"Jord",""),"Sediment",""),C26,""),
SUBSTITUTE(SUBSTITUTE(INDIRECT("ALS!"&amp;SUBSTITUTE(ADDRESS(1,A26+($AN$7-$AN$8),4),"1","")&amp;MATCH("ELEMENT",ALS!A:A,0)+ROW(ALS!A:A)-1),"Jord",""),"Sediment","")
)</f>
        <v>#VALUE!</v>
      </c>
      <c r="C26" t="str">
        <f ca="1" xml:space="preserve">
_xlfn.LET(_xlpm.GetName,INDIRECT("ALS!"&amp;SUBSTITUTE(ADDRESS(1,A26+($AN$7-$AN$8),4),"1","")&amp;MATCH("ELEMENT",ALS!$A$1:$A$200,0)+ROW(ALS!$A$1:$A$200)-1),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26" s="22" t="e">
        <f ca="1">IF(ISERROR(INDIRECT("ALS!"&amp;SUBSTITUTE(ADDRESS(1,$A26+($AN$7-$AN$8),4),"1","")&amp;MATCH(D$3,ALS!$A:$A,0)+ROW(ALS!$A:$A)-1)),INDIRECT("ALS!"&amp;SUBSTITUTE(ADDRESS(1,$A26+($AN$7-$AN$8),4),"1","")&amp;MATCH(D$3,ALS!$A:$A,0)+ROW(ALS!$A:$A)-1),IF(INDIRECT("ALS!"&amp;SUBSTITUTE(ADDRESS(1,$A26+($AN$7-$AN$8),4),"1","")&amp;MATCH(D$3,ALS!$A:$A,0)+ROW(ALS!$A:$A)-1)="n.d.","n.d.",IF(VALUE(SUBSTITUTE(SUBSTITUTE(INDIRECT("ALS!"&amp;SUBSTITUTE(ADDRESS(1,$A26+($AN$7-$AN$8),4),"1","")&amp;MATCH(D$3,ALS!$A:$A,0)+ROW(ALS!$A:$A)-1),".",","),"&lt;",""))&lt;=AV$4,"&lt;"&amp;AV$4,VALUE(SUBSTITUTE(SUBSTITUTE(INDIRECT("ALS!"&amp;SUBSTITUTE(ADDRESS(1,$A26+($AN$7-$AN$8),4),"1","")&amp;MATCH(D$3,ALS!$A:$A,0)+ROW(ALS!$A:$A)-1),".",","),"&lt;","")))))</f>
        <v>#VALUE!</v>
      </c>
      <c r="E26" s="22" t="e">
        <f ca="1">IF(ISERROR(INDIRECT("ALS!"&amp;SUBSTITUTE(ADDRESS(1,$A26+($AN$7-$AN$8),4),"1","")&amp;MATCH(E$3,ALS!$A:$A,0)+ROW(ALS!$A:$A)-1)),INDIRECT("ALS!"&amp;SUBSTITUTE(ADDRESS(1,$A26+($AN$7-$AN$8),4),"1","")&amp;MATCH(E$3,ALS!$A:$A,0)+ROW(ALS!$A:$A)-1),IF(INDIRECT("ALS!"&amp;SUBSTITUTE(ADDRESS(1,$A26+($AN$7-$AN$8),4),"1","")&amp;MATCH(E$3,ALS!$A:$A,0)+ROW(ALS!$A:$A)-1)="n.d.","n.d.",IF(VALUE(SUBSTITUTE(SUBSTITUTE(INDIRECT("ALS!"&amp;SUBSTITUTE(ADDRESS(1,$A26+($AN$7-$AN$8),4),"1","")&amp;MATCH(E$3,ALS!$A:$A,0)+ROW(ALS!$A:$A)-1),".",","),"&lt;",""))&lt;=AW$4,"&lt;"&amp;AW$4,VALUE(SUBSTITUTE(SUBSTITUTE(INDIRECT("ALS!"&amp;SUBSTITUTE(ADDRESS(1,$A26+($AN$7-$AN$8),4),"1","")&amp;MATCH(E$3,ALS!$A:$A,0)+ROW(ALS!$A:$A)-1),".",","),"&lt;","")))))</f>
        <v>#VALUE!</v>
      </c>
      <c r="F26" s="22" t="e">
        <f ca="1">IF(ISERROR(INDIRECT("ALS!"&amp;SUBSTITUTE(ADDRESS(1,$A26+($AN$7-$AN$8),4),"1","")&amp;MATCH(F$3,ALS!$A:$A,0)+ROW(ALS!$A:$A)-1)),INDIRECT("ALS!"&amp;SUBSTITUTE(ADDRESS(1,$A26+($AN$7-$AN$8),4),"1","")&amp;MATCH(F$3,ALS!$A:$A,0)+ROW(ALS!$A:$A)-1),IF(INDIRECT("ALS!"&amp;SUBSTITUTE(ADDRESS(1,$A26+($AN$7-$AN$8),4),"1","")&amp;MATCH(F$3,ALS!$A:$A,0)+ROW(ALS!$A:$A)-1)="n.d.","n.d.",IF(VALUE(SUBSTITUTE(SUBSTITUTE(INDIRECT("ALS!"&amp;SUBSTITUTE(ADDRESS(1,$A26+($AN$7-$AN$8),4),"1","")&amp;MATCH(F$3,ALS!$A:$A,0)+ROW(ALS!$A:$A)-1),".",","),"&lt;",""))&lt;=AX$4,"&lt;"&amp;AX$4,VALUE(SUBSTITUTE(SUBSTITUTE(INDIRECT("ALS!"&amp;SUBSTITUTE(ADDRESS(1,$A26+($AN$7-$AN$8),4),"1","")&amp;MATCH(F$3,ALS!$A:$A,0)+ROW(ALS!$A:$A)-1),".",","),"&lt;","")))))</f>
        <v>#VALUE!</v>
      </c>
      <c r="G26" s="26" t="e">
        <f ca="1">_xlfn.LET(_xlpm.GetVal,INDIRECT("ALS!"&amp;SUBSTITUTE(ADDRESS(1,$A26+($AN$7-$AN$8),4),"1","")&amp;MATCH(G$3,ALS!$A:$A,0)+ROW(ALS!$A$1:$A$200)-1),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26" s="26" t="e">
        <f ca="1">_xlfn.LET(_xlpm.GetVal,INDIRECT("ALS!"&amp;SUBSTITUTE(ADDRESS(1,$A26+($AN$7-$AN$8),4),"1","")&amp;MATCH(H$3,ALS!$A:$A,0)+ROW(ALS!$A$1:$A$200)-1),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26" s="26" t="e">
        <f ca="1">_xlfn.LET(_xlpm.GetVal,INDIRECT("ALS!"&amp;SUBSTITUTE(ADDRESS(1,$A26+($AN$7-$AN$8),4),"1","")&amp;MATCH(I$3,ALS!$A:$A,0)+ROW(ALS!$A$1:$A$200)-1),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26" s="26" t="e">
        <f ca="1">_xlfn.LET(_xlpm.GetVal,INDIRECT("ALS!"&amp;SUBSTITUTE(ADDRESS(1,$A26+($AN$7-$AN$8),4),"1","")&amp;MATCH(J$3,ALS!$A:$A,0)+ROW(ALS!$A$1:$A$200)-1),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26" s="26" t="e">
        <f ca="1">_xlfn.LET(_xlpm.GetVal,INDIRECT("ALS!"&amp;SUBSTITUTE(ADDRESS(1,$A26+($AN$7-$AN$8),4),"1","")&amp;MATCH(K$3,ALS!$A:$A,0)+ROW(ALS!$A$1:$A$200)-1),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26" s="26" t="e">
        <f ca="1">_xlfn.LET(_xlpm.GetVal,INDIRECT("ALS!"&amp;SUBSTITUTE(ADDRESS(1,$A26+($AN$7-$AN$8),4),"1","")&amp;MATCH(L$3,ALS!$A:$A,0)+ROW(ALS!$A$1:$A$200)-1),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26" s="26" t="e">
        <f ca="1">_xlfn.LET(_xlpm.GetVal,INDIRECT("ALS!"&amp;SUBSTITUTE(ADDRESS(1,$A26+($AN$7-$AN$8),4),"1","")&amp;MATCH(M$3,ALS!$A:$A,0)+ROW(ALS!$A$1:$A$200)-1),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26" s="26" t="e">
        <f ca="1">_xlfn.LET(_xlpm.GetVal,INDIRECT("ALS!"&amp;SUBSTITUTE(ADDRESS(1,$A26+($AN$7-$AN$8),4),"1","")&amp;MATCH(N$3,ALS!$A:$A,0)+ROW(ALS!$A$1:$A$200)-1),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26" s="26" t="e">
        <f ca="1">_xlfn.LET(_xlpm.GetVal,INDIRECT("ALS!"&amp;SUBSTITUTE(ADDRESS(1,$A26+($AN$7-$AN$8),4),"1","")&amp;MATCH(O$3,ALS!$A:$A,0)+ROW(ALS!$A$1:$A$200)-1),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26" s="26" t="e">
        <f ca="1">_xlfn.LET(_xlpm.GetVal,INDIRECT("ALS!"&amp;SUBSTITUTE(ADDRESS(1,$A26+($AN$7-$AN$8),4),"1","")&amp;MATCH(P$3,ALS!$A:$A,0)+ROW(ALS!$A$1:$A$200)-1),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26" s="26" t="e">
        <f ca="1">_xlfn.LET(_xlpm.GetVal,INDIRECT("ALS!"&amp;SUBSTITUTE(ADDRESS(1,$A26+($AN$7-$AN$8),4),"1","")&amp;MATCH(Q$3,ALS!$A:$A,0)+ROW(ALS!$A$1:$A$200)-1),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26" s="26" t="e">
        <f ca="1">_xlfn.LET(_xlpm.GetVal,INDIRECT("ALS!"&amp;SUBSTITUTE(ADDRESS(1,$A26+($AN$7-$AN$8),4),"1","")&amp;MATCH(R$3,ALS!$A:$A,0)+ROW(ALS!$A$1:$A$200)-1),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26" s="26" t="e">
        <f ca="1">_xlfn.LET(_xlpm.GetVal,INDIRECT("ALS!"&amp;SUBSTITUTE(ADDRESS(1,$A26+($AN$7-$AN$8),4),"1","")&amp;MATCH(S$3,ALS!$A:$A,0)+ROW(ALS!$A$1:$A$200)-1),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26" s="26" t="e">
        <f ca="1">_xlfn.LET(_xlpm.GetVal,INDIRECT("ALS!"&amp;SUBSTITUTE(ADDRESS(1,$A26+($AN$7-$AN$8),4),"1","")&amp;MATCH(T$3,ALS!$A:$A,0)+ROW(ALS!$A$1:$A$200)-1),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26" s="26" t="e">
        <f ca="1">_xlfn.LET(_xlpm.GetVal,INDIRECT("ALS!"&amp;SUBSTITUTE(ADDRESS(1,$A26+($AN$7-$AN$8),4),"1","")&amp;MATCH(U$3,ALS!$A:$A,0)+ROW(ALS!$A$1:$A$200)-1),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26" s="26" t="e">
        <f ca="1">_xlfn.LET(_xlpm.GetVal,INDIRECT("ALS!"&amp;SUBSTITUTE(ADDRESS(1,$A26+($AN$7-$AN$8),4),"1","")&amp;MATCH(V$3,ALS!$A:$A,0)+ROW(ALS!$A$1:$A$200)-1),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26" s="26" t="e">
        <f ca="1">_xlfn.LET(_xlpm.GetVal,INDIRECT("ALS!"&amp;SUBSTITUTE(ADDRESS(1,$A26+($AN$7-$AN$8),4),"1","")&amp;MATCH(W$3,ALS!$A:$A,0)+ROW(ALS!$A$1:$A$200)-1),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26" s="26" t="e">
        <f ca="1">_xlfn.LET(_xlpm.GetVal,INDIRECT("ALS!"&amp;SUBSTITUTE(ADDRESS(1,$A26+($AN$7-$AN$8),4),"1","")&amp;MATCH(X$3,ALS!$A:$A,0)+ROW(ALS!$A$1:$A$200)-1),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26" s="26" t="e">
        <f ca="1">_xlfn.LET(_xlpm.GetVal,INDIRECT("ALS!"&amp;SUBSTITUTE(ADDRESS(1,$A26+($AN$7-$AN$8),4),"1","")&amp;MATCH(Y$3,ALS!$A:$A,0)+ROW(ALS!$A$1:$A$200)-1),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26" s="26" t="e">
        <f ca="1">_xlfn.LET(_xlpm.GetVal,INDIRECT("ALS!"&amp;SUBSTITUTE(ADDRESS(1,$A26+($AN$7-$AN$8),4),"1","")&amp;MATCH(Z$3,ALS!$A:$A,0)+ROW(ALS!$A$1:$A$200)-1),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26" s="26" t="e">
        <f ca="1">_xlfn.LET(_xlpm.GetVal,INDIRECT("ALS!"&amp;SUBSTITUTE(ADDRESS(1,$A26+($AN$7-$AN$8),4),"1","")&amp;MATCH(AA$3,ALS!$A:$A,0)+ROW(ALS!$A$1:$A$200)-1),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26" s="26" t="e">
        <f ca="1">_xlfn.LET(_xlpm.GetVal,INDIRECT("ALS!"&amp;SUBSTITUTE(ADDRESS(1,$A26+($AN$7-$AN$8),4),"1","")&amp;MATCH(AB$3,ALS!$A:$A,0)+ROW(ALS!$A$1:$A$200)-1),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26" s="26" t="e">
        <f ca="1">_xlfn.LET(_xlpm.GetVal,INDIRECT("ALS!"&amp;SUBSTITUTE(ADDRESS(1,$A26+($AN$7-$AN$8),4),"1","")&amp;MATCH(AC$3,ALS!$A:$A,0)+ROW(ALS!$A$1:$A$200)-1),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26" s="26" t="e">
        <f ca="1">_xlfn.LET(_xlpm.GetVal,INDIRECT("ALS!"&amp;SUBSTITUTE(ADDRESS(1,$A26+($AN$7-$AN$8),4),"1","")&amp;MATCH(AD$3,ALS!$A:$A,0)+ROW(ALS!$A$1:$A$200)-1),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26" s="26" t="e">
        <f ca="1">_xlfn.LET(_xlpm.GetVal,INDIRECT("ALS!"&amp;SUBSTITUTE(ADDRESS(1,$A26+($AN$7-$AN$8),4),"1","")&amp;MATCH(AE$3,ALS!$A:$A,0)+ROW(ALS!$A$1:$A$200)-1),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26" s="26" t="e">
        <f ca="1">_xlfn.LET(_xlpm.GetVal,INDIRECT("ALS!"&amp;SUBSTITUTE(ADDRESS(1,$A26+($AN$7-$AN$8),4),"1","")&amp;MATCH(AF$3,ALS!$A:$A,0)+ROW(ALS!$A$1:$A$200)-1),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26" s="26" t="e">
        <f ca="1">_xlfn.LET(_xlpm.GetVal,INDIRECT("ALS!"&amp;SUBSTITUTE(ADDRESS(1,$A26+($AN$7-$AN$8),4),"1","")&amp;MATCH(AG$3,ALS!$A:$A,0)+ROW(ALS!$A$1:$A$200)-1),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26" s="25" t="str">
        <f t="shared" ca="1" si="3"/>
        <v/>
      </c>
      <c r="AI26" s="26" t="e">
        <f ca="1">_xlfn.IFS(SUBSTITUTE(INDIRECT("ALS!"&amp;SUBSTITUTE(ADDRESS(1,$A26+($AN$7-$AN$8),4),"1","")&amp;MATCH(AI$3,ALS!$A:$A,0)+ROW(ALS!$A:$A)-1)," ","")="","",ISERROR(INDIRECT("ALS!"&amp;SUBSTITUTE(ADDRESS(1,$A26+($AN$7-$AN$8),4),"1","")&amp;MATCH(AI$3,ALS!$A:$A,0)+ROW(ALS!$A:$A)-1)),INDIRECT("ALS!"&amp;SUBSTITUTE(ADDRESS(1,$A26+($AN$7-$AN$8),4),"1","")&amp;MATCH(AI$3,ALS!$A:$A,0)+ROW(ALS!$A:$A)-1),OR(LOWER(SUBSTITUTE(SUBSTITUTE(INDIRECT("ALS!"&amp;SUBSTITUTE(ADDRESS(1,$A26+($AN$7-$AN$8),4),"1","")&amp;MATCH(AI$3,ALS!$A:$A,0)+ROW(ALS!$A:$A)-1),".","")," ",""))="nd",LOWER(SUBSTITUTE(SUBSTITUTE(INDIRECT("ALS!"&amp;SUBSTITUTE(ADDRESS(1,$A26+($AN$7-$AN$8),4),"1","")&amp;MATCH(AI$3,ALS!$A:$A,0)+ROW(ALS!$A:$A)-1),".","")," ",""))="ikkepåvist"),"n.d.",OR(LEFT(LOWER(SUBSTITUTE(SUBSTITUTE(INDIRECT("ALS!"&amp;SUBSTITUTE(ADDRESS(1,$A26+($AN$7-$AN$8),4),"1","")&amp;MATCH(AI$3,ALS!$A:$A,0)+ROW(ALS!$A:$A)-1),".",",")," ","")),2)="&lt; ",LEFT(LOWER(SUBSTITUTE(SUBSTITUTE(INDIRECT("ALS!"&amp;SUBSTITUTE(ADDRESS(1,$A26+($AN$7-$AN$8),4),"1","")&amp;MATCH(AI$3,ALS!$A:$A,0)+ROW(ALS!$A:$A)-1),".",",")," ","")),1)="&lt;"),"&lt;"&amp;VALUE(SUBSTITUTE(SUBSTITUTE(SUBSTITUTE(INDIRECT("ALS!"&amp;SUBSTITUTE(ADDRESS(1,$A26+($AN$7-$AN$8),4),"1","")&amp;MATCH(AI$3,ALS!$A:$A,0)+ROW(ALS!$A:$A)-1),".",",")," ",""),"&lt;",""))*AI$2,NOT(ISERROR(VALUE(SUBSTITUTE(SUBSTITUTE(INDIRECT("ALS!"&amp;SUBSTITUTE(ADDRESS(1,$A26+($AN$7-$AN$8),4),"1","")&amp;MATCH(AI$3,ALS!$A:$A,0)+ROW(ALS!$A:$A)-1),".",",")," ","")))),VALUE(SUBSTITUTE(SUBSTITUTE(INDIRECT("ALS!"&amp;SUBSTITUTE(ADDRESS(1,$A26+($AN$7-$AN$8),4),"1","")&amp;MATCH(AI$3,ALS!$A:$A,0)+ROW(ALS!$A:$A)-1),".",",")," ","")),TRUE,"ERROR")</f>
        <v>#VALUE!</v>
      </c>
      <c r="AJ26" s="26" t="e">
        <f ca="1">_xlfn.IFS(SUBSTITUTE(INDIRECT("ALS!"&amp;SUBSTITUTE(ADDRESS(1,$A26+($AN$7-$AN$8),4),"1","")&amp;MATCH(AJ$3,ALS!$A:$A,0)+ROW(ALS!$A:$A)-1)," ","")="","",ISERROR(INDIRECT("ALS!"&amp;SUBSTITUTE(ADDRESS(1,$A26+($AN$7-$AN$8),4),"1","")&amp;MATCH(AJ$3,ALS!$A:$A,0)+ROW(ALS!$A:$A)-1)),INDIRECT("ALS!"&amp;SUBSTITUTE(ADDRESS(1,$A26+($AN$7-$AN$8),4),"1","")&amp;MATCH(AJ$3,ALS!$A:$A,0)+ROW(ALS!$A:$A)-1),OR(LOWER(SUBSTITUTE(SUBSTITUTE(INDIRECT("ALS!"&amp;SUBSTITUTE(ADDRESS(1,$A26+($AN$7-$AN$8),4),"1","")&amp;MATCH(AJ$3,ALS!$A:$A,0)+ROW(ALS!$A:$A)-1),".","")," ",""))="nd",LOWER(SUBSTITUTE(SUBSTITUTE(INDIRECT("ALS!"&amp;SUBSTITUTE(ADDRESS(1,$A26+($AN$7-$AN$8),4),"1","")&amp;MATCH(AJ$3,ALS!$A:$A,0)+ROW(ALS!$A:$A)-1),".","")," ",""))="ikkepåvist"),"n.d.",OR(LEFT(LOWER(SUBSTITUTE(SUBSTITUTE(INDIRECT("ALS!"&amp;SUBSTITUTE(ADDRESS(1,$A26+($AN$7-$AN$8),4),"1","")&amp;MATCH(AJ$3,ALS!$A:$A,0)+ROW(ALS!$A:$A)-1),".",",")," ","")),2)="&lt; ",LEFT(LOWER(SUBSTITUTE(SUBSTITUTE(INDIRECT("ALS!"&amp;SUBSTITUTE(ADDRESS(1,$A26+($AN$7-$AN$8),4),"1","")&amp;MATCH(AJ$3,ALS!$A:$A,0)+ROW(ALS!$A:$A)-1),".",",")," ","")),1)="&lt;"),"&lt;"&amp;VALUE(SUBSTITUTE(SUBSTITUTE(SUBSTITUTE(INDIRECT("ALS!"&amp;SUBSTITUTE(ADDRESS(1,$A26+($AN$7-$AN$8),4),"1","")&amp;MATCH(AJ$3,ALS!$A:$A,0)+ROW(ALS!$A:$A)-1),".",",")," ",""),"&lt;",""))*AJ$2,NOT(ISERROR(VALUE(SUBSTITUTE(SUBSTITUTE(INDIRECT("ALS!"&amp;SUBSTITUTE(ADDRESS(1,$A26+($AN$7-$AN$8),4),"1","")&amp;MATCH(AJ$3,ALS!$A:$A,0)+ROW(ALS!$A:$A)-1),".",",")," ","")))),VALUE(SUBSTITUTE(SUBSTITUTE(INDIRECT("ALS!"&amp;SUBSTITUTE(ADDRESS(1,$A26+($AN$7-$AN$8),4),"1","")&amp;MATCH(AJ$3,ALS!$A:$A,0)+ROW(ALS!$A:$A)-1),".",",")," ","")),TRUE,"ERROR")</f>
        <v>#VALUE!</v>
      </c>
    </row>
    <row r="27" spans="1:54" ht="15" customHeight="1" x14ac:dyDescent="0.25">
      <c r="A27" t="e">
        <f t="shared" ca="1" si="4"/>
        <v>#VALUE!</v>
      </c>
      <c r="B27" t="e">
        <f ca="1">IF(
LEN(C27)&gt;0,
SUBSTITUTE(SUBSTITUTE(SUBSTITUTE(INDIRECT("ALS!"&amp;SUBSTITUTE(ADDRESS(1,A27+($AN$7-$AN$8),4),"1","")&amp;MATCH("ELEMENT",ALS!A:A,0)+ROW(ALS!A:A)-1),"Jord",""),"Sediment",""),C27,""),
SUBSTITUTE(SUBSTITUTE(INDIRECT("ALS!"&amp;SUBSTITUTE(ADDRESS(1,A27+($AN$7-$AN$8),4),"1","")&amp;MATCH("ELEMENT",ALS!A:A,0)+ROW(ALS!A:A)-1),"Jord",""),"Sediment","")
)</f>
        <v>#VALUE!</v>
      </c>
      <c r="C27" t="str">
        <f ca="1" xml:space="preserve">
_xlfn.LET(_xlpm.GetName,INDIRECT("ALS!"&amp;SUBSTITUTE(ADDRESS(1,A27+($AN$7-$AN$8),4),"1","")&amp;MATCH("ELEMENT",ALS!$A$1:$A$200,0)+ROW(ALS!$A$1:$A$200)-1),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27" s="22" t="e">
        <f ca="1">IF(ISERROR(INDIRECT("ALS!"&amp;SUBSTITUTE(ADDRESS(1,$A27+($AN$7-$AN$8),4),"1","")&amp;MATCH(D$3,ALS!$A:$A,0)+ROW(ALS!$A:$A)-1)),INDIRECT("ALS!"&amp;SUBSTITUTE(ADDRESS(1,$A27+($AN$7-$AN$8),4),"1","")&amp;MATCH(D$3,ALS!$A:$A,0)+ROW(ALS!$A:$A)-1),IF(INDIRECT("ALS!"&amp;SUBSTITUTE(ADDRESS(1,$A27+($AN$7-$AN$8),4),"1","")&amp;MATCH(D$3,ALS!$A:$A,0)+ROW(ALS!$A:$A)-1)="n.d.","n.d.",IF(VALUE(SUBSTITUTE(SUBSTITUTE(INDIRECT("ALS!"&amp;SUBSTITUTE(ADDRESS(1,$A27+($AN$7-$AN$8),4),"1","")&amp;MATCH(D$3,ALS!$A:$A,0)+ROW(ALS!$A:$A)-1),".",","),"&lt;",""))&lt;=AV$4,"&lt;"&amp;AV$4,VALUE(SUBSTITUTE(SUBSTITUTE(INDIRECT("ALS!"&amp;SUBSTITUTE(ADDRESS(1,$A27+($AN$7-$AN$8),4),"1","")&amp;MATCH(D$3,ALS!$A:$A,0)+ROW(ALS!$A:$A)-1),".",","),"&lt;","")))))</f>
        <v>#VALUE!</v>
      </c>
      <c r="E27" s="22" t="e">
        <f ca="1">IF(ISERROR(INDIRECT("ALS!"&amp;SUBSTITUTE(ADDRESS(1,$A27+($AN$7-$AN$8),4),"1","")&amp;MATCH(E$3,ALS!$A:$A,0)+ROW(ALS!$A:$A)-1)),INDIRECT("ALS!"&amp;SUBSTITUTE(ADDRESS(1,$A27+($AN$7-$AN$8),4),"1","")&amp;MATCH(E$3,ALS!$A:$A,0)+ROW(ALS!$A:$A)-1),IF(INDIRECT("ALS!"&amp;SUBSTITUTE(ADDRESS(1,$A27+($AN$7-$AN$8),4),"1","")&amp;MATCH(E$3,ALS!$A:$A,0)+ROW(ALS!$A:$A)-1)="n.d.","n.d.",IF(VALUE(SUBSTITUTE(SUBSTITUTE(INDIRECT("ALS!"&amp;SUBSTITUTE(ADDRESS(1,$A27+($AN$7-$AN$8),4),"1","")&amp;MATCH(E$3,ALS!$A:$A,0)+ROW(ALS!$A:$A)-1),".",","),"&lt;",""))&lt;=AW$4,"&lt;"&amp;AW$4,VALUE(SUBSTITUTE(SUBSTITUTE(INDIRECT("ALS!"&amp;SUBSTITUTE(ADDRESS(1,$A27+($AN$7-$AN$8),4),"1","")&amp;MATCH(E$3,ALS!$A:$A,0)+ROW(ALS!$A:$A)-1),".",","),"&lt;","")))))</f>
        <v>#VALUE!</v>
      </c>
      <c r="F27" s="22" t="e">
        <f ca="1">IF(ISERROR(INDIRECT("ALS!"&amp;SUBSTITUTE(ADDRESS(1,$A27+($AN$7-$AN$8),4),"1","")&amp;MATCH(F$3,ALS!$A:$A,0)+ROW(ALS!$A:$A)-1)),INDIRECT("ALS!"&amp;SUBSTITUTE(ADDRESS(1,$A27+($AN$7-$AN$8),4),"1","")&amp;MATCH(F$3,ALS!$A:$A,0)+ROW(ALS!$A:$A)-1),IF(INDIRECT("ALS!"&amp;SUBSTITUTE(ADDRESS(1,$A27+($AN$7-$AN$8),4),"1","")&amp;MATCH(F$3,ALS!$A:$A,0)+ROW(ALS!$A:$A)-1)="n.d.","n.d.",IF(VALUE(SUBSTITUTE(SUBSTITUTE(INDIRECT("ALS!"&amp;SUBSTITUTE(ADDRESS(1,$A27+($AN$7-$AN$8),4),"1","")&amp;MATCH(F$3,ALS!$A:$A,0)+ROW(ALS!$A:$A)-1),".",","),"&lt;",""))&lt;=AX$4,"&lt;"&amp;AX$4,VALUE(SUBSTITUTE(SUBSTITUTE(INDIRECT("ALS!"&amp;SUBSTITUTE(ADDRESS(1,$A27+($AN$7-$AN$8),4),"1","")&amp;MATCH(F$3,ALS!$A:$A,0)+ROW(ALS!$A:$A)-1),".",","),"&lt;","")))))</f>
        <v>#VALUE!</v>
      </c>
      <c r="G27" s="26" t="e">
        <f ca="1">_xlfn.LET(_xlpm.GetVal,INDIRECT("ALS!"&amp;SUBSTITUTE(ADDRESS(1,$A27+($AN$7-$AN$8),4),"1","")&amp;MATCH(G$3,ALS!$A:$A,0)+ROW(ALS!$A$1:$A$200)-1),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27" s="26" t="e">
        <f ca="1">_xlfn.LET(_xlpm.GetVal,INDIRECT("ALS!"&amp;SUBSTITUTE(ADDRESS(1,$A27+($AN$7-$AN$8),4),"1","")&amp;MATCH(H$3,ALS!$A:$A,0)+ROW(ALS!$A$1:$A$200)-1),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27" s="26" t="e">
        <f ca="1">_xlfn.LET(_xlpm.GetVal,INDIRECT("ALS!"&amp;SUBSTITUTE(ADDRESS(1,$A27+($AN$7-$AN$8),4),"1","")&amp;MATCH(I$3,ALS!$A:$A,0)+ROW(ALS!$A$1:$A$200)-1),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27" s="26" t="e">
        <f ca="1">_xlfn.LET(_xlpm.GetVal,INDIRECT("ALS!"&amp;SUBSTITUTE(ADDRESS(1,$A27+($AN$7-$AN$8),4),"1","")&amp;MATCH(J$3,ALS!$A:$A,0)+ROW(ALS!$A$1:$A$200)-1),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27" s="26" t="e">
        <f ca="1">_xlfn.LET(_xlpm.GetVal,INDIRECT("ALS!"&amp;SUBSTITUTE(ADDRESS(1,$A27+($AN$7-$AN$8),4),"1","")&amp;MATCH(K$3,ALS!$A:$A,0)+ROW(ALS!$A$1:$A$200)-1),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27" s="26" t="e">
        <f ca="1">_xlfn.LET(_xlpm.GetVal,INDIRECT("ALS!"&amp;SUBSTITUTE(ADDRESS(1,$A27+($AN$7-$AN$8),4),"1","")&amp;MATCH(L$3,ALS!$A:$A,0)+ROW(ALS!$A$1:$A$200)-1),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27" s="26" t="e">
        <f ca="1">_xlfn.LET(_xlpm.GetVal,INDIRECT("ALS!"&amp;SUBSTITUTE(ADDRESS(1,$A27+($AN$7-$AN$8),4),"1","")&amp;MATCH(M$3,ALS!$A:$A,0)+ROW(ALS!$A$1:$A$200)-1),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27" s="26" t="e">
        <f ca="1">_xlfn.LET(_xlpm.GetVal,INDIRECT("ALS!"&amp;SUBSTITUTE(ADDRESS(1,$A27+($AN$7-$AN$8),4),"1","")&amp;MATCH(N$3,ALS!$A:$A,0)+ROW(ALS!$A$1:$A$200)-1),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27" s="26" t="e">
        <f ca="1">_xlfn.LET(_xlpm.GetVal,INDIRECT("ALS!"&amp;SUBSTITUTE(ADDRESS(1,$A27+($AN$7-$AN$8),4),"1","")&amp;MATCH(O$3,ALS!$A:$A,0)+ROW(ALS!$A$1:$A$200)-1),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27" s="26" t="e">
        <f ca="1">_xlfn.LET(_xlpm.GetVal,INDIRECT("ALS!"&amp;SUBSTITUTE(ADDRESS(1,$A27+($AN$7-$AN$8),4),"1","")&amp;MATCH(P$3,ALS!$A:$A,0)+ROW(ALS!$A$1:$A$200)-1),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27" s="26" t="e">
        <f ca="1">_xlfn.LET(_xlpm.GetVal,INDIRECT("ALS!"&amp;SUBSTITUTE(ADDRESS(1,$A27+($AN$7-$AN$8),4),"1","")&amp;MATCH(Q$3,ALS!$A:$A,0)+ROW(ALS!$A$1:$A$200)-1),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27" s="26" t="e">
        <f ca="1">_xlfn.LET(_xlpm.GetVal,INDIRECT("ALS!"&amp;SUBSTITUTE(ADDRESS(1,$A27+($AN$7-$AN$8),4),"1","")&amp;MATCH(R$3,ALS!$A:$A,0)+ROW(ALS!$A$1:$A$200)-1),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27" s="26" t="e">
        <f ca="1">_xlfn.LET(_xlpm.GetVal,INDIRECT("ALS!"&amp;SUBSTITUTE(ADDRESS(1,$A27+($AN$7-$AN$8),4),"1","")&amp;MATCH(S$3,ALS!$A:$A,0)+ROW(ALS!$A$1:$A$200)-1),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27" s="26" t="e">
        <f ca="1">_xlfn.LET(_xlpm.GetVal,INDIRECT("ALS!"&amp;SUBSTITUTE(ADDRESS(1,$A27+($AN$7-$AN$8),4),"1","")&amp;MATCH(T$3,ALS!$A:$A,0)+ROW(ALS!$A$1:$A$200)-1),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27" s="26" t="e">
        <f ca="1">_xlfn.LET(_xlpm.GetVal,INDIRECT("ALS!"&amp;SUBSTITUTE(ADDRESS(1,$A27+($AN$7-$AN$8),4),"1","")&amp;MATCH(U$3,ALS!$A:$A,0)+ROW(ALS!$A$1:$A$200)-1),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27" s="26" t="e">
        <f ca="1">_xlfn.LET(_xlpm.GetVal,INDIRECT("ALS!"&amp;SUBSTITUTE(ADDRESS(1,$A27+($AN$7-$AN$8),4),"1","")&amp;MATCH(V$3,ALS!$A:$A,0)+ROW(ALS!$A$1:$A$200)-1),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27" s="26" t="e">
        <f ca="1">_xlfn.LET(_xlpm.GetVal,INDIRECT("ALS!"&amp;SUBSTITUTE(ADDRESS(1,$A27+($AN$7-$AN$8),4),"1","")&amp;MATCH(W$3,ALS!$A:$A,0)+ROW(ALS!$A$1:$A$200)-1),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27" s="26" t="e">
        <f ca="1">_xlfn.LET(_xlpm.GetVal,INDIRECT("ALS!"&amp;SUBSTITUTE(ADDRESS(1,$A27+($AN$7-$AN$8),4),"1","")&amp;MATCH(X$3,ALS!$A:$A,0)+ROW(ALS!$A$1:$A$200)-1),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27" s="26" t="e">
        <f ca="1">_xlfn.LET(_xlpm.GetVal,INDIRECT("ALS!"&amp;SUBSTITUTE(ADDRESS(1,$A27+($AN$7-$AN$8),4),"1","")&amp;MATCH(Y$3,ALS!$A:$A,0)+ROW(ALS!$A$1:$A$200)-1),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27" s="26" t="e">
        <f ca="1">_xlfn.LET(_xlpm.GetVal,INDIRECT("ALS!"&amp;SUBSTITUTE(ADDRESS(1,$A27+($AN$7-$AN$8),4),"1","")&amp;MATCH(Z$3,ALS!$A:$A,0)+ROW(ALS!$A$1:$A$200)-1),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27" s="26" t="e">
        <f ca="1">_xlfn.LET(_xlpm.GetVal,INDIRECT("ALS!"&amp;SUBSTITUTE(ADDRESS(1,$A27+($AN$7-$AN$8),4),"1","")&amp;MATCH(AA$3,ALS!$A:$A,0)+ROW(ALS!$A$1:$A$200)-1),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27" s="26" t="e">
        <f ca="1">_xlfn.LET(_xlpm.GetVal,INDIRECT("ALS!"&amp;SUBSTITUTE(ADDRESS(1,$A27+($AN$7-$AN$8),4),"1","")&amp;MATCH(AB$3,ALS!$A:$A,0)+ROW(ALS!$A$1:$A$200)-1),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27" s="26" t="e">
        <f ca="1">_xlfn.LET(_xlpm.GetVal,INDIRECT("ALS!"&amp;SUBSTITUTE(ADDRESS(1,$A27+($AN$7-$AN$8),4),"1","")&amp;MATCH(AC$3,ALS!$A:$A,0)+ROW(ALS!$A$1:$A$200)-1),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27" s="26" t="e">
        <f ca="1">_xlfn.LET(_xlpm.GetVal,INDIRECT("ALS!"&amp;SUBSTITUTE(ADDRESS(1,$A27+($AN$7-$AN$8),4),"1","")&amp;MATCH(AD$3,ALS!$A:$A,0)+ROW(ALS!$A$1:$A$200)-1),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27" s="26" t="e">
        <f ca="1">_xlfn.LET(_xlpm.GetVal,INDIRECT("ALS!"&amp;SUBSTITUTE(ADDRESS(1,$A27+($AN$7-$AN$8),4),"1","")&amp;MATCH(AE$3,ALS!$A:$A,0)+ROW(ALS!$A$1:$A$200)-1),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27" s="26" t="e">
        <f ca="1">_xlfn.LET(_xlpm.GetVal,INDIRECT("ALS!"&amp;SUBSTITUTE(ADDRESS(1,$A27+($AN$7-$AN$8),4),"1","")&amp;MATCH(AF$3,ALS!$A:$A,0)+ROW(ALS!$A$1:$A$200)-1),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27" s="26" t="e">
        <f ca="1">_xlfn.LET(_xlpm.GetVal,INDIRECT("ALS!"&amp;SUBSTITUTE(ADDRESS(1,$A27+($AN$7-$AN$8),4),"1","")&amp;MATCH(AG$3,ALS!$A:$A,0)+ROW(ALS!$A$1:$A$200)-1),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27" s="25" t="str">
        <f t="shared" ca="1" si="3"/>
        <v/>
      </c>
      <c r="AI27" s="26" t="e">
        <f ca="1">_xlfn.IFS(SUBSTITUTE(INDIRECT("ALS!"&amp;SUBSTITUTE(ADDRESS(1,$A27+($AN$7-$AN$8),4),"1","")&amp;MATCH(AI$3,ALS!$A:$A,0)+ROW(ALS!$A:$A)-1)," ","")="","",ISERROR(INDIRECT("ALS!"&amp;SUBSTITUTE(ADDRESS(1,$A27+($AN$7-$AN$8),4),"1","")&amp;MATCH(AI$3,ALS!$A:$A,0)+ROW(ALS!$A:$A)-1)),INDIRECT("ALS!"&amp;SUBSTITUTE(ADDRESS(1,$A27+($AN$7-$AN$8),4),"1","")&amp;MATCH(AI$3,ALS!$A:$A,0)+ROW(ALS!$A:$A)-1),OR(LOWER(SUBSTITUTE(SUBSTITUTE(INDIRECT("ALS!"&amp;SUBSTITUTE(ADDRESS(1,$A27+($AN$7-$AN$8),4),"1","")&amp;MATCH(AI$3,ALS!$A:$A,0)+ROW(ALS!$A:$A)-1),".","")," ",""))="nd",LOWER(SUBSTITUTE(SUBSTITUTE(INDIRECT("ALS!"&amp;SUBSTITUTE(ADDRESS(1,$A27+($AN$7-$AN$8),4),"1","")&amp;MATCH(AI$3,ALS!$A:$A,0)+ROW(ALS!$A:$A)-1),".","")," ",""))="ikkepåvist"),"n.d.",OR(LEFT(LOWER(SUBSTITUTE(SUBSTITUTE(INDIRECT("ALS!"&amp;SUBSTITUTE(ADDRESS(1,$A27+($AN$7-$AN$8),4),"1","")&amp;MATCH(AI$3,ALS!$A:$A,0)+ROW(ALS!$A:$A)-1),".",",")," ","")),2)="&lt; ",LEFT(LOWER(SUBSTITUTE(SUBSTITUTE(INDIRECT("ALS!"&amp;SUBSTITUTE(ADDRESS(1,$A27+($AN$7-$AN$8),4),"1","")&amp;MATCH(AI$3,ALS!$A:$A,0)+ROW(ALS!$A:$A)-1),".",",")," ","")),1)="&lt;"),"&lt;"&amp;VALUE(SUBSTITUTE(SUBSTITUTE(SUBSTITUTE(INDIRECT("ALS!"&amp;SUBSTITUTE(ADDRESS(1,$A27+($AN$7-$AN$8),4),"1","")&amp;MATCH(AI$3,ALS!$A:$A,0)+ROW(ALS!$A:$A)-1),".",",")," ",""),"&lt;",""))*AI$2,NOT(ISERROR(VALUE(SUBSTITUTE(SUBSTITUTE(INDIRECT("ALS!"&amp;SUBSTITUTE(ADDRESS(1,$A27+($AN$7-$AN$8),4),"1","")&amp;MATCH(AI$3,ALS!$A:$A,0)+ROW(ALS!$A:$A)-1),".",",")," ","")))),VALUE(SUBSTITUTE(SUBSTITUTE(INDIRECT("ALS!"&amp;SUBSTITUTE(ADDRESS(1,$A27+($AN$7-$AN$8),4),"1","")&amp;MATCH(AI$3,ALS!$A:$A,0)+ROW(ALS!$A:$A)-1),".",",")," ","")),TRUE,"ERROR")</f>
        <v>#VALUE!</v>
      </c>
      <c r="AJ27" s="26" t="e">
        <f ca="1">_xlfn.IFS(SUBSTITUTE(INDIRECT("ALS!"&amp;SUBSTITUTE(ADDRESS(1,$A27+($AN$7-$AN$8),4),"1","")&amp;MATCH(AJ$3,ALS!$A:$A,0)+ROW(ALS!$A:$A)-1)," ","")="","",ISERROR(INDIRECT("ALS!"&amp;SUBSTITUTE(ADDRESS(1,$A27+($AN$7-$AN$8),4),"1","")&amp;MATCH(AJ$3,ALS!$A:$A,0)+ROW(ALS!$A:$A)-1)),INDIRECT("ALS!"&amp;SUBSTITUTE(ADDRESS(1,$A27+($AN$7-$AN$8),4),"1","")&amp;MATCH(AJ$3,ALS!$A:$A,0)+ROW(ALS!$A:$A)-1),OR(LOWER(SUBSTITUTE(SUBSTITUTE(INDIRECT("ALS!"&amp;SUBSTITUTE(ADDRESS(1,$A27+($AN$7-$AN$8),4),"1","")&amp;MATCH(AJ$3,ALS!$A:$A,0)+ROW(ALS!$A:$A)-1),".","")," ",""))="nd",LOWER(SUBSTITUTE(SUBSTITUTE(INDIRECT("ALS!"&amp;SUBSTITUTE(ADDRESS(1,$A27+($AN$7-$AN$8),4),"1","")&amp;MATCH(AJ$3,ALS!$A:$A,0)+ROW(ALS!$A:$A)-1),".","")," ",""))="ikkepåvist"),"n.d.",OR(LEFT(LOWER(SUBSTITUTE(SUBSTITUTE(INDIRECT("ALS!"&amp;SUBSTITUTE(ADDRESS(1,$A27+($AN$7-$AN$8),4),"1","")&amp;MATCH(AJ$3,ALS!$A:$A,0)+ROW(ALS!$A:$A)-1),".",",")," ","")),2)="&lt; ",LEFT(LOWER(SUBSTITUTE(SUBSTITUTE(INDIRECT("ALS!"&amp;SUBSTITUTE(ADDRESS(1,$A27+($AN$7-$AN$8),4),"1","")&amp;MATCH(AJ$3,ALS!$A:$A,0)+ROW(ALS!$A:$A)-1),".",",")," ","")),1)="&lt;"),"&lt;"&amp;VALUE(SUBSTITUTE(SUBSTITUTE(SUBSTITUTE(INDIRECT("ALS!"&amp;SUBSTITUTE(ADDRESS(1,$A27+($AN$7-$AN$8),4),"1","")&amp;MATCH(AJ$3,ALS!$A:$A,0)+ROW(ALS!$A:$A)-1),".",",")," ",""),"&lt;",""))*AJ$2,NOT(ISERROR(VALUE(SUBSTITUTE(SUBSTITUTE(INDIRECT("ALS!"&amp;SUBSTITUTE(ADDRESS(1,$A27+($AN$7-$AN$8),4),"1","")&amp;MATCH(AJ$3,ALS!$A:$A,0)+ROW(ALS!$A:$A)-1),".",",")," ","")))),VALUE(SUBSTITUTE(SUBSTITUTE(INDIRECT("ALS!"&amp;SUBSTITUTE(ADDRESS(1,$A27+($AN$7-$AN$8),4),"1","")&amp;MATCH(AJ$3,ALS!$A:$A,0)+ROW(ALS!$A:$A)-1),".",",")," ","")),TRUE,"ERROR")</f>
        <v>#VALUE!</v>
      </c>
      <c r="BB27" s="21"/>
    </row>
    <row r="28" spans="1:54" x14ac:dyDescent="0.25">
      <c r="A28" t="e">
        <f t="shared" ca="1" si="4"/>
        <v>#VALUE!</v>
      </c>
      <c r="B28" t="e">
        <f ca="1">IF(
LEN(C28)&gt;0,
SUBSTITUTE(SUBSTITUTE(SUBSTITUTE(INDIRECT("ALS!"&amp;SUBSTITUTE(ADDRESS(1,A28+($AN$7-$AN$8),4),"1","")&amp;MATCH("ELEMENT",ALS!A:A,0)+ROW(ALS!A:A)-1),"Jord",""),"Sediment",""),C28,""),
SUBSTITUTE(SUBSTITUTE(INDIRECT("ALS!"&amp;SUBSTITUTE(ADDRESS(1,A28+($AN$7-$AN$8),4),"1","")&amp;MATCH("ELEMENT",ALS!A:A,0)+ROW(ALS!A:A)-1),"Jord",""),"Sediment","")
)</f>
        <v>#VALUE!</v>
      </c>
      <c r="C28" t="str">
        <f ca="1" xml:space="preserve">
_xlfn.LET(_xlpm.GetName,INDIRECT("ALS!"&amp;SUBSTITUTE(ADDRESS(1,A28+($AN$7-$AN$8),4),"1","")&amp;MATCH("ELEMENT",ALS!$A$1:$A$200,0)+ROW(ALS!$A$1:$A$200)-1),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28" s="22" t="e">
        <f ca="1">IF(ISERROR(INDIRECT("ALS!"&amp;SUBSTITUTE(ADDRESS(1,$A28+($AN$7-$AN$8),4),"1","")&amp;MATCH(D$3,ALS!$A:$A,0)+ROW(ALS!$A:$A)-1)),INDIRECT("ALS!"&amp;SUBSTITUTE(ADDRESS(1,$A28+($AN$7-$AN$8),4),"1","")&amp;MATCH(D$3,ALS!$A:$A,0)+ROW(ALS!$A:$A)-1),IF(INDIRECT("ALS!"&amp;SUBSTITUTE(ADDRESS(1,$A28+($AN$7-$AN$8),4),"1","")&amp;MATCH(D$3,ALS!$A:$A,0)+ROW(ALS!$A:$A)-1)="n.d.","n.d.",IF(VALUE(SUBSTITUTE(SUBSTITUTE(INDIRECT("ALS!"&amp;SUBSTITUTE(ADDRESS(1,$A28+($AN$7-$AN$8),4),"1","")&amp;MATCH(D$3,ALS!$A:$A,0)+ROW(ALS!$A:$A)-1),".",","),"&lt;",""))&lt;=AV$4,"&lt;"&amp;AV$4,VALUE(SUBSTITUTE(SUBSTITUTE(INDIRECT("ALS!"&amp;SUBSTITUTE(ADDRESS(1,$A28+($AN$7-$AN$8),4),"1","")&amp;MATCH(D$3,ALS!$A:$A,0)+ROW(ALS!$A:$A)-1),".",","),"&lt;","")))))</f>
        <v>#VALUE!</v>
      </c>
      <c r="E28" s="22" t="e">
        <f ca="1">IF(ISERROR(INDIRECT("ALS!"&amp;SUBSTITUTE(ADDRESS(1,$A28+($AN$7-$AN$8),4),"1","")&amp;MATCH(E$3,ALS!$A:$A,0)+ROW(ALS!$A:$A)-1)),INDIRECT("ALS!"&amp;SUBSTITUTE(ADDRESS(1,$A28+($AN$7-$AN$8),4),"1","")&amp;MATCH(E$3,ALS!$A:$A,0)+ROW(ALS!$A:$A)-1),IF(INDIRECT("ALS!"&amp;SUBSTITUTE(ADDRESS(1,$A28+($AN$7-$AN$8),4),"1","")&amp;MATCH(E$3,ALS!$A:$A,0)+ROW(ALS!$A:$A)-1)="n.d.","n.d.",IF(VALUE(SUBSTITUTE(SUBSTITUTE(INDIRECT("ALS!"&amp;SUBSTITUTE(ADDRESS(1,$A28+($AN$7-$AN$8),4),"1","")&amp;MATCH(E$3,ALS!$A:$A,0)+ROW(ALS!$A:$A)-1),".",","),"&lt;",""))&lt;=AW$4,"&lt;"&amp;AW$4,VALUE(SUBSTITUTE(SUBSTITUTE(INDIRECT("ALS!"&amp;SUBSTITUTE(ADDRESS(1,$A28+($AN$7-$AN$8),4),"1","")&amp;MATCH(E$3,ALS!$A:$A,0)+ROW(ALS!$A:$A)-1),".",","),"&lt;","")))))</f>
        <v>#VALUE!</v>
      </c>
      <c r="F28" s="22" t="e">
        <f ca="1">IF(ISERROR(INDIRECT("ALS!"&amp;SUBSTITUTE(ADDRESS(1,$A28+($AN$7-$AN$8),4),"1","")&amp;MATCH(F$3,ALS!$A:$A,0)+ROW(ALS!$A:$A)-1)),INDIRECT("ALS!"&amp;SUBSTITUTE(ADDRESS(1,$A28+($AN$7-$AN$8),4),"1","")&amp;MATCH(F$3,ALS!$A:$A,0)+ROW(ALS!$A:$A)-1),IF(INDIRECT("ALS!"&amp;SUBSTITUTE(ADDRESS(1,$A28+($AN$7-$AN$8),4),"1","")&amp;MATCH(F$3,ALS!$A:$A,0)+ROW(ALS!$A:$A)-1)="n.d.","n.d.",IF(VALUE(SUBSTITUTE(SUBSTITUTE(INDIRECT("ALS!"&amp;SUBSTITUTE(ADDRESS(1,$A28+($AN$7-$AN$8),4),"1","")&amp;MATCH(F$3,ALS!$A:$A,0)+ROW(ALS!$A:$A)-1),".",","),"&lt;",""))&lt;=AX$4,"&lt;"&amp;AX$4,VALUE(SUBSTITUTE(SUBSTITUTE(INDIRECT("ALS!"&amp;SUBSTITUTE(ADDRESS(1,$A28+($AN$7-$AN$8),4),"1","")&amp;MATCH(F$3,ALS!$A:$A,0)+ROW(ALS!$A:$A)-1),".",","),"&lt;","")))))</f>
        <v>#VALUE!</v>
      </c>
      <c r="G28" s="26" t="e">
        <f ca="1">_xlfn.LET(_xlpm.GetVal,INDIRECT("ALS!"&amp;SUBSTITUTE(ADDRESS(1,$A28+($AN$7-$AN$8),4),"1","")&amp;MATCH(G$3,ALS!$A:$A,0)+ROW(ALS!$A$1:$A$200)-1),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28" s="26" t="e">
        <f ca="1">_xlfn.LET(_xlpm.GetVal,INDIRECT("ALS!"&amp;SUBSTITUTE(ADDRESS(1,$A28+($AN$7-$AN$8),4),"1","")&amp;MATCH(H$3,ALS!$A:$A,0)+ROW(ALS!$A$1:$A$200)-1),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28" s="26" t="e">
        <f ca="1">_xlfn.LET(_xlpm.GetVal,INDIRECT("ALS!"&amp;SUBSTITUTE(ADDRESS(1,$A28+($AN$7-$AN$8),4),"1","")&amp;MATCH(I$3,ALS!$A:$A,0)+ROW(ALS!$A$1:$A$200)-1),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28" s="26" t="e">
        <f ca="1">_xlfn.LET(_xlpm.GetVal,INDIRECT("ALS!"&amp;SUBSTITUTE(ADDRESS(1,$A28+($AN$7-$AN$8),4),"1","")&amp;MATCH(J$3,ALS!$A:$A,0)+ROW(ALS!$A$1:$A$200)-1),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28" s="26" t="e">
        <f ca="1">_xlfn.LET(_xlpm.GetVal,INDIRECT("ALS!"&amp;SUBSTITUTE(ADDRESS(1,$A28+($AN$7-$AN$8),4),"1","")&amp;MATCH(K$3,ALS!$A:$A,0)+ROW(ALS!$A$1:$A$200)-1),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28" s="26" t="e">
        <f ca="1">_xlfn.LET(_xlpm.GetVal,INDIRECT("ALS!"&amp;SUBSTITUTE(ADDRESS(1,$A28+($AN$7-$AN$8),4),"1","")&amp;MATCH(L$3,ALS!$A:$A,0)+ROW(ALS!$A$1:$A$200)-1),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28" s="26" t="e">
        <f ca="1">_xlfn.LET(_xlpm.GetVal,INDIRECT("ALS!"&amp;SUBSTITUTE(ADDRESS(1,$A28+($AN$7-$AN$8),4),"1","")&amp;MATCH(M$3,ALS!$A:$A,0)+ROW(ALS!$A$1:$A$200)-1),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28" s="26" t="e">
        <f ca="1">_xlfn.LET(_xlpm.GetVal,INDIRECT("ALS!"&amp;SUBSTITUTE(ADDRESS(1,$A28+($AN$7-$AN$8),4),"1","")&amp;MATCH(N$3,ALS!$A:$A,0)+ROW(ALS!$A$1:$A$200)-1),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28" s="26" t="e">
        <f ca="1">_xlfn.LET(_xlpm.GetVal,INDIRECT("ALS!"&amp;SUBSTITUTE(ADDRESS(1,$A28+($AN$7-$AN$8),4),"1","")&amp;MATCH(O$3,ALS!$A:$A,0)+ROW(ALS!$A$1:$A$200)-1),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28" s="26" t="e">
        <f ca="1">_xlfn.LET(_xlpm.GetVal,INDIRECT("ALS!"&amp;SUBSTITUTE(ADDRESS(1,$A28+($AN$7-$AN$8),4),"1","")&amp;MATCH(P$3,ALS!$A:$A,0)+ROW(ALS!$A$1:$A$200)-1),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28" s="26" t="e">
        <f ca="1">_xlfn.LET(_xlpm.GetVal,INDIRECT("ALS!"&amp;SUBSTITUTE(ADDRESS(1,$A28+($AN$7-$AN$8),4),"1","")&amp;MATCH(Q$3,ALS!$A:$A,0)+ROW(ALS!$A$1:$A$200)-1),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28" s="26" t="e">
        <f ca="1">_xlfn.LET(_xlpm.GetVal,INDIRECT("ALS!"&amp;SUBSTITUTE(ADDRESS(1,$A28+($AN$7-$AN$8),4),"1","")&amp;MATCH(R$3,ALS!$A:$A,0)+ROW(ALS!$A$1:$A$200)-1),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28" s="26" t="e">
        <f ca="1">_xlfn.LET(_xlpm.GetVal,INDIRECT("ALS!"&amp;SUBSTITUTE(ADDRESS(1,$A28+($AN$7-$AN$8),4),"1","")&amp;MATCH(S$3,ALS!$A:$A,0)+ROW(ALS!$A$1:$A$200)-1),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28" s="26" t="e">
        <f ca="1">_xlfn.LET(_xlpm.GetVal,INDIRECT("ALS!"&amp;SUBSTITUTE(ADDRESS(1,$A28+($AN$7-$AN$8),4),"1","")&amp;MATCH(T$3,ALS!$A:$A,0)+ROW(ALS!$A$1:$A$200)-1),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28" s="26" t="e">
        <f ca="1">_xlfn.LET(_xlpm.GetVal,INDIRECT("ALS!"&amp;SUBSTITUTE(ADDRESS(1,$A28+($AN$7-$AN$8),4),"1","")&amp;MATCH(U$3,ALS!$A:$A,0)+ROW(ALS!$A$1:$A$200)-1),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28" s="26" t="e">
        <f ca="1">_xlfn.LET(_xlpm.GetVal,INDIRECT("ALS!"&amp;SUBSTITUTE(ADDRESS(1,$A28+($AN$7-$AN$8),4),"1","")&amp;MATCH(V$3,ALS!$A:$A,0)+ROW(ALS!$A$1:$A$200)-1),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28" s="26" t="e">
        <f ca="1">_xlfn.LET(_xlpm.GetVal,INDIRECT("ALS!"&amp;SUBSTITUTE(ADDRESS(1,$A28+($AN$7-$AN$8),4),"1","")&amp;MATCH(W$3,ALS!$A:$A,0)+ROW(ALS!$A$1:$A$200)-1),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28" s="26" t="e">
        <f ca="1">_xlfn.LET(_xlpm.GetVal,INDIRECT("ALS!"&amp;SUBSTITUTE(ADDRESS(1,$A28+($AN$7-$AN$8),4),"1","")&amp;MATCH(X$3,ALS!$A:$A,0)+ROW(ALS!$A$1:$A$200)-1),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28" s="26" t="e">
        <f ca="1">_xlfn.LET(_xlpm.GetVal,INDIRECT("ALS!"&amp;SUBSTITUTE(ADDRESS(1,$A28+($AN$7-$AN$8),4),"1","")&amp;MATCH(Y$3,ALS!$A:$A,0)+ROW(ALS!$A$1:$A$200)-1),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28" s="26" t="e">
        <f ca="1">_xlfn.LET(_xlpm.GetVal,INDIRECT("ALS!"&amp;SUBSTITUTE(ADDRESS(1,$A28+($AN$7-$AN$8),4),"1","")&amp;MATCH(Z$3,ALS!$A:$A,0)+ROW(ALS!$A$1:$A$200)-1),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28" s="26" t="e">
        <f ca="1">_xlfn.LET(_xlpm.GetVal,INDIRECT("ALS!"&amp;SUBSTITUTE(ADDRESS(1,$A28+($AN$7-$AN$8),4),"1","")&amp;MATCH(AA$3,ALS!$A:$A,0)+ROW(ALS!$A$1:$A$200)-1),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28" s="26" t="e">
        <f ca="1">_xlfn.LET(_xlpm.GetVal,INDIRECT("ALS!"&amp;SUBSTITUTE(ADDRESS(1,$A28+($AN$7-$AN$8),4),"1","")&amp;MATCH(AB$3,ALS!$A:$A,0)+ROW(ALS!$A$1:$A$200)-1),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28" s="26" t="e">
        <f ca="1">_xlfn.LET(_xlpm.GetVal,INDIRECT("ALS!"&amp;SUBSTITUTE(ADDRESS(1,$A28+($AN$7-$AN$8),4),"1","")&amp;MATCH(AC$3,ALS!$A:$A,0)+ROW(ALS!$A$1:$A$200)-1),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28" s="26" t="e">
        <f ca="1">_xlfn.LET(_xlpm.GetVal,INDIRECT("ALS!"&amp;SUBSTITUTE(ADDRESS(1,$A28+($AN$7-$AN$8),4),"1","")&amp;MATCH(AD$3,ALS!$A:$A,0)+ROW(ALS!$A$1:$A$200)-1),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28" s="26" t="e">
        <f ca="1">_xlfn.LET(_xlpm.GetVal,INDIRECT("ALS!"&amp;SUBSTITUTE(ADDRESS(1,$A28+($AN$7-$AN$8),4),"1","")&amp;MATCH(AE$3,ALS!$A:$A,0)+ROW(ALS!$A$1:$A$200)-1),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28" s="26" t="e">
        <f ca="1">_xlfn.LET(_xlpm.GetVal,INDIRECT("ALS!"&amp;SUBSTITUTE(ADDRESS(1,$A28+($AN$7-$AN$8),4),"1","")&amp;MATCH(AF$3,ALS!$A:$A,0)+ROW(ALS!$A$1:$A$200)-1),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28" s="26" t="e">
        <f ca="1">_xlfn.LET(_xlpm.GetVal,INDIRECT("ALS!"&amp;SUBSTITUTE(ADDRESS(1,$A28+($AN$7-$AN$8),4),"1","")&amp;MATCH(AG$3,ALS!$A:$A,0)+ROW(ALS!$A$1:$A$200)-1),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28" s="25" t="str">
        <f t="shared" ca="1" si="3"/>
        <v/>
      </c>
      <c r="AI28" s="26" t="e">
        <f ca="1">_xlfn.IFS(SUBSTITUTE(INDIRECT("ALS!"&amp;SUBSTITUTE(ADDRESS(1,$A28+($AN$7-$AN$8),4),"1","")&amp;MATCH(AI$3,ALS!$A:$A,0)+ROW(ALS!$A:$A)-1)," ","")="","",ISERROR(INDIRECT("ALS!"&amp;SUBSTITUTE(ADDRESS(1,$A28+($AN$7-$AN$8),4),"1","")&amp;MATCH(AI$3,ALS!$A:$A,0)+ROW(ALS!$A:$A)-1)),INDIRECT("ALS!"&amp;SUBSTITUTE(ADDRESS(1,$A28+($AN$7-$AN$8),4),"1","")&amp;MATCH(AI$3,ALS!$A:$A,0)+ROW(ALS!$A:$A)-1),OR(LOWER(SUBSTITUTE(SUBSTITUTE(INDIRECT("ALS!"&amp;SUBSTITUTE(ADDRESS(1,$A28+($AN$7-$AN$8),4),"1","")&amp;MATCH(AI$3,ALS!$A:$A,0)+ROW(ALS!$A:$A)-1),".","")," ",""))="nd",LOWER(SUBSTITUTE(SUBSTITUTE(INDIRECT("ALS!"&amp;SUBSTITUTE(ADDRESS(1,$A28+($AN$7-$AN$8),4),"1","")&amp;MATCH(AI$3,ALS!$A:$A,0)+ROW(ALS!$A:$A)-1),".","")," ",""))="ikkepåvist"),"n.d.",OR(LEFT(LOWER(SUBSTITUTE(SUBSTITUTE(INDIRECT("ALS!"&amp;SUBSTITUTE(ADDRESS(1,$A28+($AN$7-$AN$8),4),"1","")&amp;MATCH(AI$3,ALS!$A:$A,0)+ROW(ALS!$A:$A)-1),".",",")," ","")),2)="&lt; ",LEFT(LOWER(SUBSTITUTE(SUBSTITUTE(INDIRECT("ALS!"&amp;SUBSTITUTE(ADDRESS(1,$A28+($AN$7-$AN$8),4),"1","")&amp;MATCH(AI$3,ALS!$A:$A,0)+ROW(ALS!$A:$A)-1),".",",")," ","")),1)="&lt;"),"&lt;"&amp;VALUE(SUBSTITUTE(SUBSTITUTE(SUBSTITUTE(INDIRECT("ALS!"&amp;SUBSTITUTE(ADDRESS(1,$A28+($AN$7-$AN$8),4),"1","")&amp;MATCH(AI$3,ALS!$A:$A,0)+ROW(ALS!$A:$A)-1),".",",")," ",""),"&lt;",""))*AI$2,NOT(ISERROR(VALUE(SUBSTITUTE(SUBSTITUTE(INDIRECT("ALS!"&amp;SUBSTITUTE(ADDRESS(1,$A28+($AN$7-$AN$8),4),"1","")&amp;MATCH(AI$3,ALS!$A:$A,0)+ROW(ALS!$A:$A)-1),".",",")," ","")))),VALUE(SUBSTITUTE(SUBSTITUTE(INDIRECT("ALS!"&amp;SUBSTITUTE(ADDRESS(1,$A28+($AN$7-$AN$8),4),"1","")&amp;MATCH(AI$3,ALS!$A:$A,0)+ROW(ALS!$A:$A)-1),".",",")," ","")),TRUE,"ERROR")</f>
        <v>#VALUE!</v>
      </c>
      <c r="AJ28" s="26" t="e">
        <f ca="1">_xlfn.IFS(SUBSTITUTE(INDIRECT("ALS!"&amp;SUBSTITUTE(ADDRESS(1,$A28+($AN$7-$AN$8),4),"1","")&amp;MATCH(AJ$3,ALS!$A:$A,0)+ROW(ALS!$A:$A)-1)," ","")="","",ISERROR(INDIRECT("ALS!"&amp;SUBSTITUTE(ADDRESS(1,$A28+($AN$7-$AN$8),4),"1","")&amp;MATCH(AJ$3,ALS!$A:$A,0)+ROW(ALS!$A:$A)-1)),INDIRECT("ALS!"&amp;SUBSTITUTE(ADDRESS(1,$A28+($AN$7-$AN$8),4),"1","")&amp;MATCH(AJ$3,ALS!$A:$A,0)+ROW(ALS!$A:$A)-1),OR(LOWER(SUBSTITUTE(SUBSTITUTE(INDIRECT("ALS!"&amp;SUBSTITUTE(ADDRESS(1,$A28+($AN$7-$AN$8),4),"1","")&amp;MATCH(AJ$3,ALS!$A:$A,0)+ROW(ALS!$A:$A)-1),".","")," ",""))="nd",LOWER(SUBSTITUTE(SUBSTITUTE(INDIRECT("ALS!"&amp;SUBSTITUTE(ADDRESS(1,$A28+($AN$7-$AN$8),4),"1","")&amp;MATCH(AJ$3,ALS!$A:$A,0)+ROW(ALS!$A:$A)-1),".","")," ",""))="ikkepåvist"),"n.d.",OR(LEFT(LOWER(SUBSTITUTE(SUBSTITUTE(INDIRECT("ALS!"&amp;SUBSTITUTE(ADDRESS(1,$A28+($AN$7-$AN$8),4),"1","")&amp;MATCH(AJ$3,ALS!$A:$A,0)+ROW(ALS!$A:$A)-1),".",",")," ","")),2)="&lt; ",LEFT(LOWER(SUBSTITUTE(SUBSTITUTE(INDIRECT("ALS!"&amp;SUBSTITUTE(ADDRESS(1,$A28+($AN$7-$AN$8),4),"1","")&amp;MATCH(AJ$3,ALS!$A:$A,0)+ROW(ALS!$A:$A)-1),".",",")," ","")),1)="&lt;"),"&lt;"&amp;VALUE(SUBSTITUTE(SUBSTITUTE(SUBSTITUTE(INDIRECT("ALS!"&amp;SUBSTITUTE(ADDRESS(1,$A28+($AN$7-$AN$8),4),"1","")&amp;MATCH(AJ$3,ALS!$A:$A,0)+ROW(ALS!$A:$A)-1),".",",")," ",""),"&lt;",""))*AJ$2,NOT(ISERROR(VALUE(SUBSTITUTE(SUBSTITUTE(INDIRECT("ALS!"&amp;SUBSTITUTE(ADDRESS(1,$A28+($AN$7-$AN$8),4),"1","")&amp;MATCH(AJ$3,ALS!$A:$A,0)+ROW(ALS!$A:$A)-1),".",",")," ","")))),VALUE(SUBSTITUTE(SUBSTITUTE(INDIRECT("ALS!"&amp;SUBSTITUTE(ADDRESS(1,$A28+($AN$7-$AN$8),4),"1","")&amp;MATCH(AJ$3,ALS!$A:$A,0)+ROW(ALS!$A:$A)-1),".",",")," ","")),TRUE,"ERROR")</f>
        <v>#VALUE!</v>
      </c>
    </row>
    <row r="29" spans="1:54" x14ac:dyDescent="0.25">
      <c r="A29" t="e">
        <f t="shared" ca="1" si="4"/>
        <v>#VALUE!</v>
      </c>
      <c r="B29" t="e">
        <f ca="1">IF(
LEN(C29)&gt;0,
SUBSTITUTE(SUBSTITUTE(SUBSTITUTE(INDIRECT("ALS!"&amp;SUBSTITUTE(ADDRESS(1,A29+($AN$7-$AN$8),4),"1","")&amp;MATCH("ELEMENT",ALS!A:A,0)+ROW(ALS!A:A)-1),"Jord",""),"Sediment",""),C29,""),
SUBSTITUTE(SUBSTITUTE(INDIRECT("ALS!"&amp;SUBSTITUTE(ADDRESS(1,A29+($AN$7-$AN$8),4),"1","")&amp;MATCH("ELEMENT",ALS!A:A,0)+ROW(ALS!A:A)-1),"Jord",""),"Sediment","")
)</f>
        <v>#VALUE!</v>
      </c>
      <c r="C29" t="str">
        <f ca="1" xml:space="preserve">
_xlfn.LET(_xlpm.GetName,INDIRECT("ALS!"&amp;SUBSTITUTE(ADDRESS(1,A29+($AN$7-$AN$8),4),"1","")&amp;MATCH("ELEMENT",ALS!$A$1:$A$200,0)+ROW(ALS!$A$1:$A$200)-1),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29" s="22" t="e">
        <f ca="1">IF(ISERROR(INDIRECT("ALS!"&amp;SUBSTITUTE(ADDRESS(1,$A29+($AN$7-$AN$8),4),"1","")&amp;MATCH(D$3,ALS!$A:$A,0)+ROW(ALS!$A:$A)-1)),INDIRECT("ALS!"&amp;SUBSTITUTE(ADDRESS(1,$A29+($AN$7-$AN$8),4),"1","")&amp;MATCH(D$3,ALS!$A:$A,0)+ROW(ALS!$A:$A)-1),IF(INDIRECT("ALS!"&amp;SUBSTITUTE(ADDRESS(1,$A29+($AN$7-$AN$8),4),"1","")&amp;MATCH(D$3,ALS!$A:$A,0)+ROW(ALS!$A:$A)-1)="n.d.","n.d.",IF(VALUE(SUBSTITUTE(SUBSTITUTE(INDIRECT("ALS!"&amp;SUBSTITUTE(ADDRESS(1,$A29+($AN$7-$AN$8),4),"1","")&amp;MATCH(D$3,ALS!$A:$A,0)+ROW(ALS!$A:$A)-1),".",","),"&lt;",""))&lt;=AV$4,"&lt;"&amp;AV$4,VALUE(SUBSTITUTE(SUBSTITUTE(INDIRECT("ALS!"&amp;SUBSTITUTE(ADDRESS(1,$A29+($AN$7-$AN$8),4),"1","")&amp;MATCH(D$3,ALS!$A:$A,0)+ROW(ALS!$A:$A)-1),".",","),"&lt;","")))))</f>
        <v>#VALUE!</v>
      </c>
      <c r="E29" s="22" t="e">
        <f ca="1">IF(ISERROR(INDIRECT("ALS!"&amp;SUBSTITUTE(ADDRESS(1,$A29+($AN$7-$AN$8),4),"1","")&amp;MATCH(E$3,ALS!$A:$A,0)+ROW(ALS!$A:$A)-1)),INDIRECT("ALS!"&amp;SUBSTITUTE(ADDRESS(1,$A29+($AN$7-$AN$8),4),"1","")&amp;MATCH(E$3,ALS!$A:$A,0)+ROW(ALS!$A:$A)-1),IF(INDIRECT("ALS!"&amp;SUBSTITUTE(ADDRESS(1,$A29+($AN$7-$AN$8),4),"1","")&amp;MATCH(E$3,ALS!$A:$A,0)+ROW(ALS!$A:$A)-1)="n.d.","n.d.",IF(VALUE(SUBSTITUTE(SUBSTITUTE(INDIRECT("ALS!"&amp;SUBSTITUTE(ADDRESS(1,$A29+($AN$7-$AN$8),4),"1","")&amp;MATCH(E$3,ALS!$A:$A,0)+ROW(ALS!$A:$A)-1),".",","),"&lt;",""))&lt;=AW$4,"&lt;"&amp;AW$4,VALUE(SUBSTITUTE(SUBSTITUTE(INDIRECT("ALS!"&amp;SUBSTITUTE(ADDRESS(1,$A29+($AN$7-$AN$8),4),"1","")&amp;MATCH(E$3,ALS!$A:$A,0)+ROW(ALS!$A:$A)-1),".",","),"&lt;","")))))</f>
        <v>#VALUE!</v>
      </c>
      <c r="F29" s="22" t="e">
        <f ca="1">IF(ISERROR(INDIRECT("ALS!"&amp;SUBSTITUTE(ADDRESS(1,$A29+($AN$7-$AN$8),4),"1","")&amp;MATCH(F$3,ALS!$A:$A,0)+ROW(ALS!$A:$A)-1)),INDIRECT("ALS!"&amp;SUBSTITUTE(ADDRESS(1,$A29+($AN$7-$AN$8),4),"1","")&amp;MATCH(F$3,ALS!$A:$A,0)+ROW(ALS!$A:$A)-1),IF(INDIRECT("ALS!"&amp;SUBSTITUTE(ADDRESS(1,$A29+($AN$7-$AN$8),4),"1","")&amp;MATCH(F$3,ALS!$A:$A,0)+ROW(ALS!$A:$A)-1)="n.d.","n.d.",IF(VALUE(SUBSTITUTE(SUBSTITUTE(INDIRECT("ALS!"&amp;SUBSTITUTE(ADDRESS(1,$A29+($AN$7-$AN$8),4),"1","")&amp;MATCH(F$3,ALS!$A:$A,0)+ROW(ALS!$A:$A)-1),".",","),"&lt;",""))&lt;=AX$4,"&lt;"&amp;AX$4,VALUE(SUBSTITUTE(SUBSTITUTE(INDIRECT("ALS!"&amp;SUBSTITUTE(ADDRESS(1,$A29+($AN$7-$AN$8),4),"1","")&amp;MATCH(F$3,ALS!$A:$A,0)+ROW(ALS!$A:$A)-1),".",","),"&lt;","")))))</f>
        <v>#VALUE!</v>
      </c>
      <c r="G29" s="26" t="e">
        <f ca="1">_xlfn.LET(_xlpm.GetVal,INDIRECT("ALS!"&amp;SUBSTITUTE(ADDRESS(1,$A29+($AN$7-$AN$8),4),"1","")&amp;MATCH(G$3,ALS!$A:$A,0)+ROW(ALS!$A$1:$A$200)-1),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29" s="26" t="e">
        <f ca="1">_xlfn.LET(_xlpm.GetVal,INDIRECT("ALS!"&amp;SUBSTITUTE(ADDRESS(1,$A29+($AN$7-$AN$8),4),"1","")&amp;MATCH(H$3,ALS!$A:$A,0)+ROW(ALS!$A$1:$A$200)-1),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29" s="26" t="e">
        <f ca="1">_xlfn.LET(_xlpm.GetVal,INDIRECT("ALS!"&amp;SUBSTITUTE(ADDRESS(1,$A29+($AN$7-$AN$8),4),"1","")&amp;MATCH(I$3,ALS!$A:$A,0)+ROW(ALS!$A$1:$A$200)-1),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29" s="26" t="e">
        <f ca="1">_xlfn.LET(_xlpm.GetVal,INDIRECT("ALS!"&amp;SUBSTITUTE(ADDRESS(1,$A29+($AN$7-$AN$8),4),"1","")&amp;MATCH(J$3,ALS!$A:$A,0)+ROW(ALS!$A$1:$A$200)-1),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29" s="26" t="e">
        <f ca="1">_xlfn.LET(_xlpm.GetVal,INDIRECT("ALS!"&amp;SUBSTITUTE(ADDRESS(1,$A29+($AN$7-$AN$8),4),"1","")&amp;MATCH(K$3,ALS!$A:$A,0)+ROW(ALS!$A$1:$A$200)-1),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29" s="26" t="e">
        <f ca="1">_xlfn.LET(_xlpm.GetVal,INDIRECT("ALS!"&amp;SUBSTITUTE(ADDRESS(1,$A29+($AN$7-$AN$8),4),"1","")&amp;MATCH(L$3,ALS!$A:$A,0)+ROW(ALS!$A$1:$A$200)-1),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29" s="26" t="e">
        <f ca="1">_xlfn.LET(_xlpm.GetVal,INDIRECT("ALS!"&amp;SUBSTITUTE(ADDRESS(1,$A29+($AN$7-$AN$8),4),"1","")&amp;MATCH(M$3,ALS!$A:$A,0)+ROW(ALS!$A$1:$A$200)-1),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29" s="26" t="e">
        <f ca="1">_xlfn.LET(_xlpm.GetVal,INDIRECT("ALS!"&amp;SUBSTITUTE(ADDRESS(1,$A29+($AN$7-$AN$8),4),"1","")&amp;MATCH(N$3,ALS!$A:$A,0)+ROW(ALS!$A$1:$A$200)-1),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29" s="26" t="e">
        <f ca="1">_xlfn.LET(_xlpm.GetVal,INDIRECT("ALS!"&amp;SUBSTITUTE(ADDRESS(1,$A29+($AN$7-$AN$8),4),"1","")&amp;MATCH(O$3,ALS!$A:$A,0)+ROW(ALS!$A$1:$A$200)-1),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29" s="26" t="e">
        <f ca="1">_xlfn.LET(_xlpm.GetVal,INDIRECT("ALS!"&amp;SUBSTITUTE(ADDRESS(1,$A29+($AN$7-$AN$8),4),"1","")&amp;MATCH(P$3,ALS!$A:$A,0)+ROW(ALS!$A$1:$A$200)-1),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29" s="26" t="e">
        <f ca="1">_xlfn.LET(_xlpm.GetVal,INDIRECT("ALS!"&amp;SUBSTITUTE(ADDRESS(1,$A29+($AN$7-$AN$8),4),"1","")&amp;MATCH(Q$3,ALS!$A:$A,0)+ROW(ALS!$A$1:$A$200)-1),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29" s="26" t="e">
        <f ca="1">_xlfn.LET(_xlpm.GetVal,INDIRECT("ALS!"&amp;SUBSTITUTE(ADDRESS(1,$A29+($AN$7-$AN$8),4),"1","")&amp;MATCH(R$3,ALS!$A:$A,0)+ROW(ALS!$A$1:$A$200)-1),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29" s="26" t="e">
        <f ca="1">_xlfn.LET(_xlpm.GetVal,INDIRECT("ALS!"&amp;SUBSTITUTE(ADDRESS(1,$A29+($AN$7-$AN$8),4),"1","")&amp;MATCH(S$3,ALS!$A:$A,0)+ROW(ALS!$A$1:$A$200)-1),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29" s="26" t="e">
        <f ca="1">_xlfn.LET(_xlpm.GetVal,INDIRECT("ALS!"&amp;SUBSTITUTE(ADDRESS(1,$A29+($AN$7-$AN$8),4),"1","")&amp;MATCH(T$3,ALS!$A:$A,0)+ROW(ALS!$A$1:$A$200)-1),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29" s="26" t="e">
        <f ca="1">_xlfn.LET(_xlpm.GetVal,INDIRECT("ALS!"&amp;SUBSTITUTE(ADDRESS(1,$A29+($AN$7-$AN$8),4),"1","")&amp;MATCH(U$3,ALS!$A:$A,0)+ROW(ALS!$A$1:$A$200)-1),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29" s="26" t="e">
        <f ca="1">_xlfn.LET(_xlpm.GetVal,INDIRECT("ALS!"&amp;SUBSTITUTE(ADDRESS(1,$A29+($AN$7-$AN$8),4),"1","")&amp;MATCH(V$3,ALS!$A:$A,0)+ROW(ALS!$A$1:$A$200)-1),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29" s="26" t="e">
        <f ca="1">_xlfn.LET(_xlpm.GetVal,INDIRECT("ALS!"&amp;SUBSTITUTE(ADDRESS(1,$A29+($AN$7-$AN$8),4),"1","")&amp;MATCH(W$3,ALS!$A:$A,0)+ROW(ALS!$A$1:$A$200)-1),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29" s="26" t="e">
        <f ca="1">_xlfn.LET(_xlpm.GetVal,INDIRECT("ALS!"&amp;SUBSTITUTE(ADDRESS(1,$A29+($AN$7-$AN$8),4),"1","")&amp;MATCH(X$3,ALS!$A:$A,0)+ROW(ALS!$A$1:$A$200)-1),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29" s="26" t="e">
        <f ca="1">_xlfn.LET(_xlpm.GetVal,INDIRECT("ALS!"&amp;SUBSTITUTE(ADDRESS(1,$A29+($AN$7-$AN$8),4),"1","")&amp;MATCH(Y$3,ALS!$A:$A,0)+ROW(ALS!$A$1:$A$200)-1),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29" s="26" t="e">
        <f ca="1">_xlfn.LET(_xlpm.GetVal,INDIRECT("ALS!"&amp;SUBSTITUTE(ADDRESS(1,$A29+($AN$7-$AN$8),4),"1","")&amp;MATCH(Z$3,ALS!$A:$A,0)+ROW(ALS!$A$1:$A$200)-1),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29" s="26" t="e">
        <f ca="1">_xlfn.LET(_xlpm.GetVal,INDIRECT("ALS!"&amp;SUBSTITUTE(ADDRESS(1,$A29+($AN$7-$AN$8),4),"1","")&amp;MATCH(AA$3,ALS!$A:$A,0)+ROW(ALS!$A$1:$A$200)-1),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29" s="26" t="e">
        <f ca="1">_xlfn.LET(_xlpm.GetVal,INDIRECT("ALS!"&amp;SUBSTITUTE(ADDRESS(1,$A29+($AN$7-$AN$8),4),"1","")&amp;MATCH(AB$3,ALS!$A:$A,0)+ROW(ALS!$A$1:$A$200)-1),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29" s="26" t="e">
        <f ca="1">_xlfn.LET(_xlpm.GetVal,INDIRECT("ALS!"&amp;SUBSTITUTE(ADDRESS(1,$A29+($AN$7-$AN$8),4),"1","")&amp;MATCH(AC$3,ALS!$A:$A,0)+ROW(ALS!$A$1:$A$200)-1),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29" s="26" t="e">
        <f ca="1">_xlfn.LET(_xlpm.GetVal,INDIRECT("ALS!"&amp;SUBSTITUTE(ADDRESS(1,$A29+($AN$7-$AN$8),4),"1","")&amp;MATCH(AD$3,ALS!$A:$A,0)+ROW(ALS!$A$1:$A$200)-1),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29" s="26" t="e">
        <f ca="1">_xlfn.LET(_xlpm.GetVal,INDIRECT("ALS!"&amp;SUBSTITUTE(ADDRESS(1,$A29+($AN$7-$AN$8),4),"1","")&amp;MATCH(AE$3,ALS!$A:$A,0)+ROW(ALS!$A$1:$A$200)-1),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29" s="26" t="e">
        <f ca="1">_xlfn.LET(_xlpm.GetVal,INDIRECT("ALS!"&amp;SUBSTITUTE(ADDRESS(1,$A29+($AN$7-$AN$8),4),"1","")&amp;MATCH(AF$3,ALS!$A:$A,0)+ROW(ALS!$A$1:$A$200)-1),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29" s="26" t="e">
        <f ca="1">_xlfn.LET(_xlpm.GetVal,INDIRECT("ALS!"&amp;SUBSTITUTE(ADDRESS(1,$A29+($AN$7-$AN$8),4),"1","")&amp;MATCH(AG$3,ALS!$A:$A,0)+ROW(ALS!$A$1:$A$200)-1),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29" s="25" t="str">
        <f t="shared" ca="1" si="3"/>
        <v/>
      </c>
      <c r="AI29" s="26" t="e">
        <f ca="1">_xlfn.IFS(SUBSTITUTE(INDIRECT("ALS!"&amp;SUBSTITUTE(ADDRESS(1,$A29+($AN$7-$AN$8),4),"1","")&amp;MATCH(AI$3,ALS!$A:$A,0)+ROW(ALS!$A:$A)-1)," ","")="","",ISERROR(INDIRECT("ALS!"&amp;SUBSTITUTE(ADDRESS(1,$A29+($AN$7-$AN$8),4),"1","")&amp;MATCH(AI$3,ALS!$A:$A,0)+ROW(ALS!$A:$A)-1)),INDIRECT("ALS!"&amp;SUBSTITUTE(ADDRESS(1,$A29+($AN$7-$AN$8),4),"1","")&amp;MATCH(AI$3,ALS!$A:$A,0)+ROW(ALS!$A:$A)-1),OR(LOWER(SUBSTITUTE(SUBSTITUTE(INDIRECT("ALS!"&amp;SUBSTITUTE(ADDRESS(1,$A29+($AN$7-$AN$8),4),"1","")&amp;MATCH(AI$3,ALS!$A:$A,0)+ROW(ALS!$A:$A)-1),".","")," ",""))="nd",LOWER(SUBSTITUTE(SUBSTITUTE(INDIRECT("ALS!"&amp;SUBSTITUTE(ADDRESS(1,$A29+($AN$7-$AN$8),4),"1","")&amp;MATCH(AI$3,ALS!$A:$A,0)+ROW(ALS!$A:$A)-1),".","")," ",""))="ikkepåvist"),"n.d.",OR(LEFT(LOWER(SUBSTITUTE(SUBSTITUTE(INDIRECT("ALS!"&amp;SUBSTITUTE(ADDRESS(1,$A29+($AN$7-$AN$8),4),"1","")&amp;MATCH(AI$3,ALS!$A:$A,0)+ROW(ALS!$A:$A)-1),".",",")," ","")),2)="&lt; ",LEFT(LOWER(SUBSTITUTE(SUBSTITUTE(INDIRECT("ALS!"&amp;SUBSTITUTE(ADDRESS(1,$A29+($AN$7-$AN$8),4),"1","")&amp;MATCH(AI$3,ALS!$A:$A,0)+ROW(ALS!$A:$A)-1),".",",")," ","")),1)="&lt;"),"&lt;"&amp;VALUE(SUBSTITUTE(SUBSTITUTE(SUBSTITUTE(INDIRECT("ALS!"&amp;SUBSTITUTE(ADDRESS(1,$A29+($AN$7-$AN$8),4),"1","")&amp;MATCH(AI$3,ALS!$A:$A,0)+ROW(ALS!$A:$A)-1),".",",")," ",""),"&lt;",""))*AI$2,NOT(ISERROR(VALUE(SUBSTITUTE(SUBSTITUTE(INDIRECT("ALS!"&amp;SUBSTITUTE(ADDRESS(1,$A29+($AN$7-$AN$8),4),"1","")&amp;MATCH(AI$3,ALS!$A:$A,0)+ROW(ALS!$A:$A)-1),".",",")," ","")))),VALUE(SUBSTITUTE(SUBSTITUTE(INDIRECT("ALS!"&amp;SUBSTITUTE(ADDRESS(1,$A29+($AN$7-$AN$8),4),"1","")&amp;MATCH(AI$3,ALS!$A:$A,0)+ROW(ALS!$A:$A)-1),".",",")," ","")),TRUE,"ERROR")</f>
        <v>#VALUE!</v>
      </c>
      <c r="AJ29" s="26" t="e">
        <f ca="1">_xlfn.IFS(SUBSTITUTE(INDIRECT("ALS!"&amp;SUBSTITUTE(ADDRESS(1,$A29+($AN$7-$AN$8),4),"1","")&amp;MATCH(AJ$3,ALS!$A:$A,0)+ROW(ALS!$A:$A)-1)," ","")="","",ISERROR(INDIRECT("ALS!"&amp;SUBSTITUTE(ADDRESS(1,$A29+($AN$7-$AN$8),4),"1","")&amp;MATCH(AJ$3,ALS!$A:$A,0)+ROW(ALS!$A:$A)-1)),INDIRECT("ALS!"&amp;SUBSTITUTE(ADDRESS(1,$A29+($AN$7-$AN$8),4),"1","")&amp;MATCH(AJ$3,ALS!$A:$A,0)+ROW(ALS!$A:$A)-1),OR(LOWER(SUBSTITUTE(SUBSTITUTE(INDIRECT("ALS!"&amp;SUBSTITUTE(ADDRESS(1,$A29+($AN$7-$AN$8),4),"1","")&amp;MATCH(AJ$3,ALS!$A:$A,0)+ROW(ALS!$A:$A)-1),".","")," ",""))="nd",LOWER(SUBSTITUTE(SUBSTITUTE(INDIRECT("ALS!"&amp;SUBSTITUTE(ADDRESS(1,$A29+($AN$7-$AN$8),4),"1","")&amp;MATCH(AJ$3,ALS!$A:$A,0)+ROW(ALS!$A:$A)-1),".","")," ",""))="ikkepåvist"),"n.d.",OR(LEFT(LOWER(SUBSTITUTE(SUBSTITUTE(INDIRECT("ALS!"&amp;SUBSTITUTE(ADDRESS(1,$A29+($AN$7-$AN$8),4),"1","")&amp;MATCH(AJ$3,ALS!$A:$A,0)+ROW(ALS!$A:$A)-1),".",",")," ","")),2)="&lt; ",LEFT(LOWER(SUBSTITUTE(SUBSTITUTE(INDIRECT("ALS!"&amp;SUBSTITUTE(ADDRESS(1,$A29+($AN$7-$AN$8),4),"1","")&amp;MATCH(AJ$3,ALS!$A:$A,0)+ROW(ALS!$A:$A)-1),".",",")," ","")),1)="&lt;"),"&lt;"&amp;VALUE(SUBSTITUTE(SUBSTITUTE(SUBSTITUTE(INDIRECT("ALS!"&amp;SUBSTITUTE(ADDRESS(1,$A29+($AN$7-$AN$8),4),"1","")&amp;MATCH(AJ$3,ALS!$A:$A,0)+ROW(ALS!$A:$A)-1),".",",")," ",""),"&lt;",""))*AJ$2,NOT(ISERROR(VALUE(SUBSTITUTE(SUBSTITUTE(INDIRECT("ALS!"&amp;SUBSTITUTE(ADDRESS(1,$A29+($AN$7-$AN$8),4),"1","")&amp;MATCH(AJ$3,ALS!$A:$A,0)+ROW(ALS!$A:$A)-1),".",",")," ","")))),VALUE(SUBSTITUTE(SUBSTITUTE(INDIRECT("ALS!"&amp;SUBSTITUTE(ADDRESS(1,$A29+($AN$7-$AN$8),4),"1","")&amp;MATCH(AJ$3,ALS!$A:$A,0)+ROW(ALS!$A:$A)-1),".",",")," ","")),TRUE,"ERROR")</f>
        <v>#VALUE!</v>
      </c>
    </row>
    <row r="30" spans="1:54" x14ac:dyDescent="0.25">
      <c r="A30" t="e">
        <f t="shared" ca="1" si="4"/>
        <v>#VALUE!</v>
      </c>
      <c r="B30" t="e">
        <f ca="1">IF(
LEN(C30)&gt;0,
SUBSTITUTE(SUBSTITUTE(SUBSTITUTE(INDIRECT("ALS!"&amp;SUBSTITUTE(ADDRESS(1,A30+($AN$7-$AN$8),4),"1","")&amp;MATCH("ELEMENT",ALS!A:A,0)+ROW(ALS!A:A)-1),"Jord",""),"Sediment",""),C30,""),
SUBSTITUTE(SUBSTITUTE(INDIRECT("ALS!"&amp;SUBSTITUTE(ADDRESS(1,A30+($AN$7-$AN$8),4),"1","")&amp;MATCH("ELEMENT",ALS!A:A,0)+ROW(ALS!A:A)-1),"Jord",""),"Sediment","")
)</f>
        <v>#VALUE!</v>
      </c>
      <c r="C30" t="str">
        <f ca="1" xml:space="preserve">
_xlfn.LET(_xlpm.GetName,INDIRECT("ALS!"&amp;SUBSTITUTE(ADDRESS(1,A30+($AN$7-$AN$8),4),"1","")&amp;MATCH("ELEMENT",ALS!$A$1:$A$200,0)+ROW(ALS!$A$1:$A$200)-1),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30" s="22" t="e">
        <f ca="1">IF(ISERROR(INDIRECT("ALS!"&amp;SUBSTITUTE(ADDRESS(1,$A30+($AN$7-$AN$8),4),"1","")&amp;MATCH(D$3,ALS!$A:$A,0)+ROW(ALS!$A:$A)-1)),INDIRECT("ALS!"&amp;SUBSTITUTE(ADDRESS(1,$A30+($AN$7-$AN$8),4),"1","")&amp;MATCH(D$3,ALS!$A:$A,0)+ROW(ALS!$A:$A)-1),IF(INDIRECT("ALS!"&amp;SUBSTITUTE(ADDRESS(1,$A30+($AN$7-$AN$8),4),"1","")&amp;MATCH(D$3,ALS!$A:$A,0)+ROW(ALS!$A:$A)-1)="n.d.","n.d.",IF(VALUE(SUBSTITUTE(SUBSTITUTE(INDIRECT("ALS!"&amp;SUBSTITUTE(ADDRESS(1,$A30+($AN$7-$AN$8),4),"1","")&amp;MATCH(D$3,ALS!$A:$A,0)+ROW(ALS!$A:$A)-1),".",","),"&lt;",""))&lt;=AV$4,"&lt;"&amp;AV$4,VALUE(SUBSTITUTE(SUBSTITUTE(INDIRECT("ALS!"&amp;SUBSTITUTE(ADDRESS(1,$A30+($AN$7-$AN$8),4),"1","")&amp;MATCH(D$3,ALS!$A:$A,0)+ROW(ALS!$A:$A)-1),".",","),"&lt;","")))))</f>
        <v>#VALUE!</v>
      </c>
      <c r="E30" s="22" t="e">
        <f ca="1">IF(ISERROR(INDIRECT("ALS!"&amp;SUBSTITUTE(ADDRESS(1,$A30+($AN$7-$AN$8),4),"1","")&amp;MATCH(E$3,ALS!$A:$A,0)+ROW(ALS!$A:$A)-1)),INDIRECT("ALS!"&amp;SUBSTITUTE(ADDRESS(1,$A30+($AN$7-$AN$8),4),"1","")&amp;MATCH(E$3,ALS!$A:$A,0)+ROW(ALS!$A:$A)-1),IF(INDIRECT("ALS!"&amp;SUBSTITUTE(ADDRESS(1,$A30+($AN$7-$AN$8),4),"1","")&amp;MATCH(E$3,ALS!$A:$A,0)+ROW(ALS!$A:$A)-1)="n.d.","n.d.",IF(VALUE(SUBSTITUTE(SUBSTITUTE(INDIRECT("ALS!"&amp;SUBSTITUTE(ADDRESS(1,$A30+($AN$7-$AN$8),4),"1","")&amp;MATCH(E$3,ALS!$A:$A,0)+ROW(ALS!$A:$A)-1),".",","),"&lt;",""))&lt;=AW$4,"&lt;"&amp;AW$4,VALUE(SUBSTITUTE(SUBSTITUTE(INDIRECT("ALS!"&amp;SUBSTITUTE(ADDRESS(1,$A30+($AN$7-$AN$8),4),"1","")&amp;MATCH(E$3,ALS!$A:$A,0)+ROW(ALS!$A:$A)-1),".",","),"&lt;","")))))</f>
        <v>#VALUE!</v>
      </c>
      <c r="F30" s="22" t="e">
        <f ca="1">IF(ISERROR(INDIRECT("ALS!"&amp;SUBSTITUTE(ADDRESS(1,$A30+($AN$7-$AN$8),4),"1","")&amp;MATCH(F$3,ALS!$A:$A,0)+ROW(ALS!$A:$A)-1)),INDIRECT("ALS!"&amp;SUBSTITUTE(ADDRESS(1,$A30+($AN$7-$AN$8),4),"1","")&amp;MATCH(F$3,ALS!$A:$A,0)+ROW(ALS!$A:$A)-1),IF(INDIRECT("ALS!"&amp;SUBSTITUTE(ADDRESS(1,$A30+($AN$7-$AN$8),4),"1","")&amp;MATCH(F$3,ALS!$A:$A,0)+ROW(ALS!$A:$A)-1)="n.d.","n.d.",IF(VALUE(SUBSTITUTE(SUBSTITUTE(INDIRECT("ALS!"&amp;SUBSTITUTE(ADDRESS(1,$A30+($AN$7-$AN$8),4),"1","")&amp;MATCH(F$3,ALS!$A:$A,0)+ROW(ALS!$A:$A)-1),".",","),"&lt;",""))&lt;=AX$4,"&lt;"&amp;AX$4,VALUE(SUBSTITUTE(SUBSTITUTE(INDIRECT("ALS!"&amp;SUBSTITUTE(ADDRESS(1,$A30+($AN$7-$AN$8),4),"1","")&amp;MATCH(F$3,ALS!$A:$A,0)+ROW(ALS!$A:$A)-1),".",","),"&lt;","")))))</f>
        <v>#VALUE!</v>
      </c>
      <c r="G30" s="26" t="e">
        <f ca="1">_xlfn.LET(_xlpm.GetVal,INDIRECT("ALS!"&amp;SUBSTITUTE(ADDRESS(1,$A30+($AN$7-$AN$8),4),"1","")&amp;MATCH(G$3,ALS!$A:$A,0)+ROW(ALS!$A$1:$A$200)-1),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30" s="26" t="e">
        <f ca="1">_xlfn.LET(_xlpm.GetVal,INDIRECT("ALS!"&amp;SUBSTITUTE(ADDRESS(1,$A30+($AN$7-$AN$8),4),"1","")&amp;MATCH(H$3,ALS!$A:$A,0)+ROW(ALS!$A$1:$A$200)-1),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30" s="26" t="e">
        <f ca="1">_xlfn.LET(_xlpm.GetVal,INDIRECT("ALS!"&amp;SUBSTITUTE(ADDRESS(1,$A30+($AN$7-$AN$8),4),"1","")&amp;MATCH(I$3,ALS!$A:$A,0)+ROW(ALS!$A$1:$A$200)-1),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30" s="26" t="e">
        <f ca="1">_xlfn.LET(_xlpm.GetVal,INDIRECT("ALS!"&amp;SUBSTITUTE(ADDRESS(1,$A30+($AN$7-$AN$8),4),"1","")&amp;MATCH(J$3,ALS!$A:$A,0)+ROW(ALS!$A$1:$A$200)-1),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30" s="26" t="e">
        <f ca="1">_xlfn.LET(_xlpm.GetVal,INDIRECT("ALS!"&amp;SUBSTITUTE(ADDRESS(1,$A30+($AN$7-$AN$8),4),"1","")&amp;MATCH(K$3,ALS!$A:$A,0)+ROW(ALS!$A$1:$A$200)-1),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30" s="26" t="e">
        <f ca="1">_xlfn.LET(_xlpm.GetVal,INDIRECT("ALS!"&amp;SUBSTITUTE(ADDRESS(1,$A30+($AN$7-$AN$8),4),"1","")&amp;MATCH(L$3,ALS!$A:$A,0)+ROW(ALS!$A$1:$A$200)-1),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30" s="26" t="e">
        <f ca="1">_xlfn.LET(_xlpm.GetVal,INDIRECT("ALS!"&amp;SUBSTITUTE(ADDRESS(1,$A30+($AN$7-$AN$8),4),"1","")&amp;MATCH(M$3,ALS!$A:$A,0)+ROW(ALS!$A$1:$A$200)-1),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30" s="26" t="e">
        <f ca="1">_xlfn.LET(_xlpm.GetVal,INDIRECT("ALS!"&amp;SUBSTITUTE(ADDRESS(1,$A30+($AN$7-$AN$8),4),"1","")&amp;MATCH(N$3,ALS!$A:$A,0)+ROW(ALS!$A$1:$A$200)-1),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30" s="26" t="e">
        <f ca="1">_xlfn.LET(_xlpm.GetVal,INDIRECT("ALS!"&amp;SUBSTITUTE(ADDRESS(1,$A30+($AN$7-$AN$8),4),"1","")&amp;MATCH(O$3,ALS!$A:$A,0)+ROW(ALS!$A$1:$A$200)-1),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30" s="26" t="e">
        <f ca="1">_xlfn.LET(_xlpm.GetVal,INDIRECT("ALS!"&amp;SUBSTITUTE(ADDRESS(1,$A30+($AN$7-$AN$8),4),"1","")&amp;MATCH(P$3,ALS!$A:$A,0)+ROW(ALS!$A$1:$A$200)-1),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30" s="26" t="e">
        <f ca="1">_xlfn.LET(_xlpm.GetVal,INDIRECT("ALS!"&amp;SUBSTITUTE(ADDRESS(1,$A30+($AN$7-$AN$8),4),"1","")&amp;MATCH(Q$3,ALS!$A:$A,0)+ROW(ALS!$A$1:$A$200)-1),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30" s="26" t="e">
        <f ca="1">_xlfn.LET(_xlpm.GetVal,INDIRECT("ALS!"&amp;SUBSTITUTE(ADDRESS(1,$A30+($AN$7-$AN$8),4),"1","")&amp;MATCH(R$3,ALS!$A:$A,0)+ROW(ALS!$A$1:$A$200)-1),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30" s="26" t="e">
        <f ca="1">_xlfn.LET(_xlpm.GetVal,INDIRECT("ALS!"&amp;SUBSTITUTE(ADDRESS(1,$A30+($AN$7-$AN$8),4),"1","")&amp;MATCH(S$3,ALS!$A:$A,0)+ROW(ALS!$A$1:$A$200)-1),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30" s="26" t="e">
        <f ca="1">_xlfn.LET(_xlpm.GetVal,INDIRECT("ALS!"&amp;SUBSTITUTE(ADDRESS(1,$A30+($AN$7-$AN$8),4),"1","")&amp;MATCH(T$3,ALS!$A:$A,0)+ROW(ALS!$A$1:$A$200)-1),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30" s="26" t="e">
        <f ca="1">_xlfn.LET(_xlpm.GetVal,INDIRECT("ALS!"&amp;SUBSTITUTE(ADDRESS(1,$A30+($AN$7-$AN$8),4),"1","")&amp;MATCH(U$3,ALS!$A:$A,0)+ROW(ALS!$A$1:$A$200)-1),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30" s="26" t="e">
        <f ca="1">_xlfn.LET(_xlpm.GetVal,INDIRECT("ALS!"&amp;SUBSTITUTE(ADDRESS(1,$A30+($AN$7-$AN$8),4),"1","")&amp;MATCH(V$3,ALS!$A:$A,0)+ROW(ALS!$A$1:$A$200)-1),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30" s="26" t="e">
        <f ca="1">_xlfn.LET(_xlpm.GetVal,INDIRECT("ALS!"&amp;SUBSTITUTE(ADDRESS(1,$A30+($AN$7-$AN$8),4),"1","")&amp;MATCH(W$3,ALS!$A:$A,0)+ROW(ALS!$A$1:$A$200)-1),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30" s="26" t="e">
        <f ca="1">_xlfn.LET(_xlpm.GetVal,INDIRECT("ALS!"&amp;SUBSTITUTE(ADDRESS(1,$A30+($AN$7-$AN$8),4),"1","")&amp;MATCH(X$3,ALS!$A:$A,0)+ROW(ALS!$A$1:$A$200)-1),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30" s="26" t="e">
        <f ca="1">_xlfn.LET(_xlpm.GetVal,INDIRECT("ALS!"&amp;SUBSTITUTE(ADDRESS(1,$A30+($AN$7-$AN$8),4),"1","")&amp;MATCH(Y$3,ALS!$A:$A,0)+ROW(ALS!$A$1:$A$200)-1),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30" s="26" t="e">
        <f ca="1">_xlfn.LET(_xlpm.GetVal,INDIRECT("ALS!"&amp;SUBSTITUTE(ADDRESS(1,$A30+($AN$7-$AN$8),4),"1","")&amp;MATCH(Z$3,ALS!$A:$A,0)+ROW(ALS!$A$1:$A$200)-1),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30" s="26" t="e">
        <f ca="1">_xlfn.LET(_xlpm.GetVal,INDIRECT("ALS!"&amp;SUBSTITUTE(ADDRESS(1,$A30+($AN$7-$AN$8),4),"1","")&amp;MATCH(AA$3,ALS!$A:$A,0)+ROW(ALS!$A$1:$A$200)-1),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30" s="26" t="e">
        <f ca="1">_xlfn.LET(_xlpm.GetVal,INDIRECT("ALS!"&amp;SUBSTITUTE(ADDRESS(1,$A30+($AN$7-$AN$8),4),"1","")&amp;MATCH(AB$3,ALS!$A:$A,0)+ROW(ALS!$A$1:$A$200)-1),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30" s="26" t="e">
        <f ca="1">_xlfn.LET(_xlpm.GetVal,INDIRECT("ALS!"&amp;SUBSTITUTE(ADDRESS(1,$A30+($AN$7-$AN$8),4),"1","")&amp;MATCH(AC$3,ALS!$A:$A,0)+ROW(ALS!$A$1:$A$200)-1),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30" s="26" t="e">
        <f ca="1">_xlfn.LET(_xlpm.GetVal,INDIRECT("ALS!"&amp;SUBSTITUTE(ADDRESS(1,$A30+($AN$7-$AN$8),4),"1","")&amp;MATCH(AD$3,ALS!$A:$A,0)+ROW(ALS!$A$1:$A$200)-1),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30" s="26" t="e">
        <f ca="1">_xlfn.LET(_xlpm.GetVal,INDIRECT("ALS!"&amp;SUBSTITUTE(ADDRESS(1,$A30+($AN$7-$AN$8),4),"1","")&amp;MATCH(AE$3,ALS!$A:$A,0)+ROW(ALS!$A$1:$A$200)-1),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30" s="26" t="e">
        <f ca="1">_xlfn.LET(_xlpm.GetVal,INDIRECT("ALS!"&amp;SUBSTITUTE(ADDRESS(1,$A30+($AN$7-$AN$8),4),"1","")&amp;MATCH(AF$3,ALS!$A:$A,0)+ROW(ALS!$A$1:$A$200)-1),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30" s="26" t="e">
        <f ca="1">_xlfn.LET(_xlpm.GetVal,INDIRECT("ALS!"&amp;SUBSTITUTE(ADDRESS(1,$A30+($AN$7-$AN$8),4),"1","")&amp;MATCH(AG$3,ALS!$A:$A,0)+ROW(ALS!$A$1:$A$200)-1),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30" s="25" t="str">
        <f t="shared" ca="1" si="3"/>
        <v/>
      </c>
      <c r="AI30" s="26" t="e">
        <f ca="1">_xlfn.IFS(SUBSTITUTE(INDIRECT("ALS!"&amp;SUBSTITUTE(ADDRESS(1,$A30+($AN$7-$AN$8),4),"1","")&amp;MATCH(AI$3,ALS!$A:$A,0)+ROW(ALS!$A:$A)-1)," ","")="","",ISERROR(INDIRECT("ALS!"&amp;SUBSTITUTE(ADDRESS(1,$A30+($AN$7-$AN$8),4),"1","")&amp;MATCH(AI$3,ALS!$A:$A,0)+ROW(ALS!$A:$A)-1)),INDIRECT("ALS!"&amp;SUBSTITUTE(ADDRESS(1,$A30+($AN$7-$AN$8),4),"1","")&amp;MATCH(AI$3,ALS!$A:$A,0)+ROW(ALS!$A:$A)-1),OR(LOWER(SUBSTITUTE(SUBSTITUTE(INDIRECT("ALS!"&amp;SUBSTITUTE(ADDRESS(1,$A30+($AN$7-$AN$8),4),"1","")&amp;MATCH(AI$3,ALS!$A:$A,0)+ROW(ALS!$A:$A)-1),".","")," ",""))="nd",LOWER(SUBSTITUTE(SUBSTITUTE(INDIRECT("ALS!"&amp;SUBSTITUTE(ADDRESS(1,$A30+($AN$7-$AN$8),4),"1","")&amp;MATCH(AI$3,ALS!$A:$A,0)+ROW(ALS!$A:$A)-1),".","")," ",""))="ikkepåvist"),"n.d.",OR(LEFT(LOWER(SUBSTITUTE(SUBSTITUTE(INDIRECT("ALS!"&amp;SUBSTITUTE(ADDRESS(1,$A30+($AN$7-$AN$8),4),"1","")&amp;MATCH(AI$3,ALS!$A:$A,0)+ROW(ALS!$A:$A)-1),".",",")," ","")),2)="&lt; ",LEFT(LOWER(SUBSTITUTE(SUBSTITUTE(INDIRECT("ALS!"&amp;SUBSTITUTE(ADDRESS(1,$A30+($AN$7-$AN$8),4),"1","")&amp;MATCH(AI$3,ALS!$A:$A,0)+ROW(ALS!$A:$A)-1),".",",")," ","")),1)="&lt;"),"&lt;"&amp;VALUE(SUBSTITUTE(SUBSTITUTE(SUBSTITUTE(INDIRECT("ALS!"&amp;SUBSTITUTE(ADDRESS(1,$A30+($AN$7-$AN$8),4),"1","")&amp;MATCH(AI$3,ALS!$A:$A,0)+ROW(ALS!$A:$A)-1),".",",")," ",""),"&lt;",""))*AI$2,NOT(ISERROR(VALUE(SUBSTITUTE(SUBSTITUTE(INDIRECT("ALS!"&amp;SUBSTITUTE(ADDRESS(1,$A30+($AN$7-$AN$8),4),"1","")&amp;MATCH(AI$3,ALS!$A:$A,0)+ROW(ALS!$A:$A)-1),".",",")," ","")))),VALUE(SUBSTITUTE(SUBSTITUTE(INDIRECT("ALS!"&amp;SUBSTITUTE(ADDRESS(1,$A30+($AN$7-$AN$8),4),"1","")&amp;MATCH(AI$3,ALS!$A:$A,0)+ROW(ALS!$A:$A)-1),".",",")," ","")),TRUE,"ERROR")</f>
        <v>#VALUE!</v>
      </c>
      <c r="AJ30" s="26" t="e">
        <f ca="1">_xlfn.IFS(SUBSTITUTE(INDIRECT("ALS!"&amp;SUBSTITUTE(ADDRESS(1,$A30+($AN$7-$AN$8),4),"1","")&amp;MATCH(AJ$3,ALS!$A:$A,0)+ROW(ALS!$A:$A)-1)," ","")="","",ISERROR(INDIRECT("ALS!"&amp;SUBSTITUTE(ADDRESS(1,$A30+($AN$7-$AN$8),4),"1","")&amp;MATCH(AJ$3,ALS!$A:$A,0)+ROW(ALS!$A:$A)-1)),INDIRECT("ALS!"&amp;SUBSTITUTE(ADDRESS(1,$A30+($AN$7-$AN$8),4),"1","")&amp;MATCH(AJ$3,ALS!$A:$A,0)+ROW(ALS!$A:$A)-1),OR(LOWER(SUBSTITUTE(SUBSTITUTE(INDIRECT("ALS!"&amp;SUBSTITUTE(ADDRESS(1,$A30+($AN$7-$AN$8),4),"1","")&amp;MATCH(AJ$3,ALS!$A:$A,0)+ROW(ALS!$A:$A)-1),".","")," ",""))="nd",LOWER(SUBSTITUTE(SUBSTITUTE(INDIRECT("ALS!"&amp;SUBSTITUTE(ADDRESS(1,$A30+($AN$7-$AN$8),4),"1","")&amp;MATCH(AJ$3,ALS!$A:$A,0)+ROW(ALS!$A:$A)-1),".","")," ",""))="ikkepåvist"),"n.d.",OR(LEFT(LOWER(SUBSTITUTE(SUBSTITUTE(INDIRECT("ALS!"&amp;SUBSTITUTE(ADDRESS(1,$A30+($AN$7-$AN$8),4),"1","")&amp;MATCH(AJ$3,ALS!$A:$A,0)+ROW(ALS!$A:$A)-1),".",",")," ","")),2)="&lt; ",LEFT(LOWER(SUBSTITUTE(SUBSTITUTE(INDIRECT("ALS!"&amp;SUBSTITUTE(ADDRESS(1,$A30+($AN$7-$AN$8),4),"1","")&amp;MATCH(AJ$3,ALS!$A:$A,0)+ROW(ALS!$A:$A)-1),".",",")," ","")),1)="&lt;"),"&lt;"&amp;VALUE(SUBSTITUTE(SUBSTITUTE(SUBSTITUTE(INDIRECT("ALS!"&amp;SUBSTITUTE(ADDRESS(1,$A30+($AN$7-$AN$8),4),"1","")&amp;MATCH(AJ$3,ALS!$A:$A,0)+ROW(ALS!$A:$A)-1),".",",")," ",""),"&lt;",""))*AJ$2,NOT(ISERROR(VALUE(SUBSTITUTE(SUBSTITUTE(INDIRECT("ALS!"&amp;SUBSTITUTE(ADDRESS(1,$A30+($AN$7-$AN$8),4),"1","")&amp;MATCH(AJ$3,ALS!$A:$A,0)+ROW(ALS!$A:$A)-1),".",",")," ","")))),VALUE(SUBSTITUTE(SUBSTITUTE(INDIRECT("ALS!"&amp;SUBSTITUTE(ADDRESS(1,$A30+($AN$7-$AN$8),4),"1","")&amp;MATCH(AJ$3,ALS!$A:$A,0)+ROW(ALS!$A:$A)-1),".",",")," ","")),TRUE,"ERROR")</f>
        <v>#VALUE!</v>
      </c>
    </row>
    <row r="31" spans="1:54" x14ac:dyDescent="0.25">
      <c r="A31" t="e">
        <f t="shared" ca="1" si="4"/>
        <v>#VALUE!</v>
      </c>
      <c r="B31" t="e">
        <f ca="1">IF(
LEN(C31)&gt;0,
SUBSTITUTE(SUBSTITUTE(SUBSTITUTE(INDIRECT("ALS!"&amp;SUBSTITUTE(ADDRESS(1,A31+($AN$7-$AN$8),4),"1","")&amp;MATCH("ELEMENT",ALS!A:A,0)+ROW(ALS!A:A)-1),"Jord",""),"Sediment",""),C31,""),
SUBSTITUTE(SUBSTITUTE(INDIRECT("ALS!"&amp;SUBSTITUTE(ADDRESS(1,A31+($AN$7-$AN$8),4),"1","")&amp;MATCH("ELEMENT",ALS!A:A,0)+ROW(ALS!A:A)-1),"Jord",""),"Sediment","")
)</f>
        <v>#VALUE!</v>
      </c>
      <c r="C31" t="str">
        <f ca="1" xml:space="preserve">
_xlfn.LET(_xlpm.GetName,INDIRECT("ALS!"&amp;SUBSTITUTE(ADDRESS(1,A31+($AN$7-$AN$8),4),"1","")&amp;MATCH("ELEMENT",ALS!$A$1:$A$200,0)+ROW(ALS!$A$1:$A$200)-1),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31" s="22" t="e">
        <f ca="1">IF(ISERROR(INDIRECT("ALS!"&amp;SUBSTITUTE(ADDRESS(1,$A31+($AN$7-$AN$8),4),"1","")&amp;MATCH(D$3,ALS!$A:$A,0)+ROW(ALS!$A:$A)-1)),INDIRECT("ALS!"&amp;SUBSTITUTE(ADDRESS(1,$A31+($AN$7-$AN$8),4),"1","")&amp;MATCH(D$3,ALS!$A:$A,0)+ROW(ALS!$A:$A)-1),IF(INDIRECT("ALS!"&amp;SUBSTITUTE(ADDRESS(1,$A31+($AN$7-$AN$8),4),"1","")&amp;MATCH(D$3,ALS!$A:$A,0)+ROW(ALS!$A:$A)-1)="n.d.","n.d.",IF(VALUE(SUBSTITUTE(SUBSTITUTE(INDIRECT("ALS!"&amp;SUBSTITUTE(ADDRESS(1,$A31+($AN$7-$AN$8),4),"1","")&amp;MATCH(D$3,ALS!$A:$A,0)+ROW(ALS!$A:$A)-1),".",","),"&lt;",""))&lt;=AV$4,"&lt;"&amp;AV$4,VALUE(SUBSTITUTE(SUBSTITUTE(INDIRECT("ALS!"&amp;SUBSTITUTE(ADDRESS(1,$A31+($AN$7-$AN$8),4),"1","")&amp;MATCH(D$3,ALS!$A:$A,0)+ROW(ALS!$A:$A)-1),".",","),"&lt;","")))))</f>
        <v>#VALUE!</v>
      </c>
      <c r="E31" s="22" t="e">
        <f ca="1">IF(ISERROR(INDIRECT("ALS!"&amp;SUBSTITUTE(ADDRESS(1,$A31+($AN$7-$AN$8),4),"1","")&amp;MATCH(E$3,ALS!$A:$A,0)+ROW(ALS!$A:$A)-1)),INDIRECT("ALS!"&amp;SUBSTITUTE(ADDRESS(1,$A31+($AN$7-$AN$8),4),"1","")&amp;MATCH(E$3,ALS!$A:$A,0)+ROW(ALS!$A:$A)-1),IF(INDIRECT("ALS!"&amp;SUBSTITUTE(ADDRESS(1,$A31+($AN$7-$AN$8),4),"1","")&amp;MATCH(E$3,ALS!$A:$A,0)+ROW(ALS!$A:$A)-1)="n.d.","n.d.",IF(VALUE(SUBSTITUTE(SUBSTITUTE(INDIRECT("ALS!"&amp;SUBSTITUTE(ADDRESS(1,$A31+($AN$7-$AN$8),4),"1","")&amp;MATCH(E$3,ALS!$A:$A,0)+ROW(ALS!$A:$A)-1),".",","),"&lt;",""))&lt;=AW$4,"&lt;"&amp;AW$4,VALUE(SUBSTITUTE(SUBSTITUTE(INDIRECT("ALS!"&amp;SUBSTITUTE(ADDRESS(1,$A31+($AN$7-$AN$8),4),"1","")&amp;MATCH(E$3,ALS!$A:$A,0)+ROW(ALS!$A:$A)-1),".",","),"&lt;","")))))</f>
        <v>#VALUE!</v>
      </c>
      <c r="F31" s="22" t="e">
        <f ca="1">IF(ISERROR(INDIRECT("ALS!"&amp;SUBSTITUTE(ADDRESS(1,$A31+($AN$7-$AN$8),4),"1","")&amp;MATCH(F$3,ALS!$A:$A,0)+ROW(ALS!$A:$A)-1)),INDIRECT("ALS!"&amp;SUBSTITUTE(ADDRESS(1,$A31+($AN$7-$AN$8),4),"1","")&amp;MATCH(F$3,ALS!$A:$A,0)+ROW(ALS!$A:$A)-1),IF(INDIRECT("ALS!"&amp;SUBSTITUTE(ADDRESS(1,$A31+($AN$7-$AN$8),4),"1","")&amp;MATCH(F$3,ALS!$A:$A,0)+ROW(ALS!$A:$A)-1)="n.d.","n.d.",IF(VALUE(SUBSTITUTE(SUBSTITUTE(INDIRECT("ALS!"&amp;SUBSTITUTE(ADDRESS(1,$A31+($AN$7-$AN$8),4),"1","")&amp;MATCH(F$3,ALS!$A:$A,0)+ROW(ALS!$A:$A)-1),".",","),"&lt;",""))&lt;=AX$4,"&lt;"&amp;AX$4,VALUE(SUBSTITUTE(SUBSTITUTE(INDIRECT("ALS!"&amp;SUBSTITUTE(ADDRESS(1,$A31+($AN$7-$AN$8),4),"1","")&amp;MATCH(F$3,ALS!$A:$A,0)+ROW(ALS!$A:$A)-1),".",","),"&lt;","")))))</f>
        <v>#VALUE!</v>
      </c>
      <c r="G31" s="26" t="e">
        <f ca="1">_xlfn.LET(_xlpm.GetVal,INDIRECT("ALS!"&amp;SUBSTITUTE(ADDRESS(1,$A31+($AN$7-$AN$8),4),"1","")&amp;MATCH(G$3,ALS!$A:$A,0)+ROW(ALS!$A$1:$A$200)-1),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31" s="26" t="e">
        <f ca="1">_xlfn.LET(_xlpm.GetVal,INDIRECT("ALS!"&amp;SUBSTITUTE(ADDRESS(1,$A31+($AN$7-$AN$8),4),"1","")&amp;MATCH(H$3,ALS!$A:$A,0)+ROW(ALS!$A$1:$A$200)-1),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31" s="26" t="e">
        <f ca="1">_xlfn.LET(_xlpm.GetVal,INDIRECT("ALS!"&amp;SUBSTITUTE(ADDRESS(1,$A31+($AN$7-$AN$8),4),"1","")&amp;MATCH(I$3,ALS!$A:$A,0)+ROW(ALS!$A$1:$A$200)-1),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31" s="26" t="e">
        <f ca="1">_xlfn.LET(_xlpm.GetVal,INDIRECT("ALS!"&amp;SUBSTITUTE(ADDRESS(1,$A31+($AN$7-$AN$8),4),"1","")&amp;MATCH(J$3,ALS!$A:$A,0)+ROW(ALS!$A$1:$A$200)-1),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31" s="26" t="e">
        <f ca="1">_xlfn.LET(_xlpm.GetVal,INDIRECT("ALS!"&amp;SUBSTITUTE(ADDRESS(1,$A31+($AN$7-$AN$8),4),"1","")&amp;MATCH(K$3,ALS!$A:$A,0)+ROW(ALS!$A$1:$A$200)-1),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31" s="26" t="e">
        <f ca="1">_xlfn.LET(_xlpm.GetVal,INDIRECT("ALS!"&amp;SUBSTITUTE(ADDRESS(1,$A31+($AN$7-$AN$8),4),"1","")&amp;MATCH(L$3,ALS!$A:$A,0)+ROW(ALS!$A$1:$A$200)-1),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31" s="26" t="e">
        <f ca="1">_xlfn.LET(_xlpm.GetVal,INDIRECT("ALS!"&amp;SUBSTITUTE(ADDRESS(1,$A31+($AN$7-$AN$8),4),"1","")&amp;MATCH(M$3,ALS!$A:$A,0)+ROW(ALS!$A$1:$A$200)-1),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31" s="26" t="e">
        <f ca="1">_xlfn.LET(_xlpm.GetVal,INDIRECT("ALS!"&amp;SUBSTITUTE(ADDRESS(1,$A31+($AN$7-$AN$8),4),"1","")&amp;MATCH(N$3,ALS!$A:$A,0)+ROW(ALS!$A$1:$A$200)-1),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31" s="26" t="e">
        <f ca="1">_xlfn.LET(_xlpm.GetVal,INDIRECT("ALS!"&amp;SUBSTITUTE(ADDRESS(1,$A31+($AN$7-$AN$8),4),"1","")&amp;MATCH(O$3,ALS!$A:$A,0)+ROW(ALS!$A$1:$A$200)-1),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31" s="26" t="e">
        <f ca="1">_xlfn.LET(_xlpm.GetVal,INDIRECT("ALS!"&amp;SUBSTITUTE(ADDRESS(1,$A31+($AN$7-$AN$8),4),"1","")&amp;MATCH(P$3,ALS!$A:$A,0)+ROW(ALS!$A$1:$A$200)-1),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31" s="26" t="e">
        <f ca="1">_xlfn.LET(_xlpm.GetVal,INDIRECT("ALS!"&amp;SUBSTITUTE(ADDRESS(1,$A31+($AN$7-$AN$8),4),"1","")&amp;MATCH(Q$3,ALS!$A:$A,0)+ROW(ALS!$A$1:$A$200)-1),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31" s="26" t="e">
        <f ca="1">_xlfn.LET(_xlpm.GetVal,INDIRECT("ALS!"&amp;SUBSTITUTE(ADDRESS(1,$A31+($AN$7-$AN$8),4),"1","")&amp;MATCH(R$3,ALS!$A:$A,0)+ROW(ALS!$A$1:$A$200)-1),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31" s="26" t="e">
        <f ca="1">_xlfn.LET(_xlpm.GetVal,INDIRECT("ALS!"&amp;SUBSTITUTE(ADDRESS(1,$A31+($AN$7-$AN$8),4),"1","")&amp;MATCH(S$3,ALS!$A:$A,0)+ROW(ALS!$A$1:$A$200)-1),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31" s="26" t="e">
        <f ca="1">_xlfn.LET(_xlpm.GetVal,INDIRECT("ALS!"&amp;SUBSTITUTE(ADDRESS(1,$A31+($AN$7-$AN$8),4),"1","")&amp;MATCH(T$3,ALS!$A:$A,0)+ROW(ALS!$A$1:$A$200)-1),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31" s="26" t="e">
        <f ca="1">_xlfn.LET(_xlpm.GetVal,INDIRECT("ALS!"&amp;SUBSTITUTE(ADDRESS(1,$A31+($AN$7-$AN$8),4),"1","")&amp;MATCH(U$3,ALS!$A:$A,0)+ROW(ALS!$A$1:$A$200)-1),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31" s="26" t="e">
        <f ca="1">_xlfn.LET(_xlpm.GetVal,INDIRECT("ALS!"&amp;SUBSTITUTE(ADDRESS(1,$A31+($AN$7-$AN$8),4),"1","")&amp;MATCH(V$3,ALS!$A:$A,0)+ROW(ALS!$A$1:$A$200)-1),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31" s="26" t="e">
        <f ca="1">_xlfn.LET(_xlpm.GetVal,INDIRECT("ALS!"&amp;SUBSTITUTE(ADDRESS(1,$A31+($AN$7-$AN$8),4),"1","")&amp;MATCH(W$3,ALS!$A:$A,0)+ROW(ALS!$A$1:$A$200)-1),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31" s="26" t="e">
        <f ca="1">_xlfn.LET(_xlpm.GetVal,INDIRECT("ALS!"&amp;SUBSTITUTE(ADDRESS(1,$A31+($AN$7-$AN$8),4),"1","")&amp;MATCH(X$3,ALS!$A:$A,0)+ROW(ALS!$A$1:$A$200)-1),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31" s="26" t="e">
        <f ca="1">_xlfn.LET(_xlpm.GetVal,INDIRECT("ALS!"&amp;SUBSTITUTE(ADDRESS(1,$A31+($AN$7-$AN$8),4),"1","")&amp;MATCH(Y$3,ALS!$A:$A,0)+ROW(ALS!$A$1:$A$200)-1),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31" s="26" t="e">
        <f ca="1">_xlfn.LET(_xlpm.GetVal,INDIRECT("ALS!"&amp;SUBSTITUTE(ADDRESS(1,$A31+($AN$7-$AN$8),4),"1","")&amp;MATCH(Z$3,ALS!$A:$A,0)+ROW(ALS!$A$1:$A$200)-1),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31" s="26" t="e">
        <f ca="1">_xlfn.LET(_xlpm.GetVal,INDIRECT("ALS!"&amp;SUBSTITUTE(ADDRESS(1,$A31+($AN$7-$AN$8),4),"1","")&amp;MATCH(AA$3,ALS!$A:$A,0)+ROW(ALS!$A$1:$A$200)-1),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31" s="26" t="e">
        <f ca="1">_xlfn.LET(_xlpm.GetVal,INDIRECT("ALS!"&amp;SUBSTITUTE(ADDRESS(1,$A31+($AN$7-$AN$8),4),"1","")&amp;MATCH(AB$3,ALS!$A:$A,0)+ROW(ALS!$A$1:$A$200)-1),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31" s="26" t="e">
        <f ca="1">_xlfn.LET(_xlpm.GetVal,INDIRECT("ALS!"&amp;SUBSTITUTE(ADDRESS(1,$A31+($AN$7-$AN$8),4),"1","")&amp;MATCH(AC$3,ALS!$A:$A,0)+ROW(ALS!$A$1:$A$200)-1),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31" s="26" t="e">
        <f ca="1">_xlfn.LET(_xlpm.GetVal,INDIRECT("ALS!"&amp;SUBSTITUTE(ADDRESS(1,$A31+($AN$7-$AN$8),4),"1","")&amp;MATCH(AD$3,ALS!$A:$A,0)+ROW(ALS!$A$1:$A$200)-1),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31" s="26" t="e">
        <f ca="1">_xlfn.LET(_xlpm.GetVal,INDIRECT("ALS!"&amp;SUBSTITUTE(ADDRESS(1,$A31+($AN$7-$AN$8),4),"1","")&amp;MATCH(AE$3,ALS!$A:$A,0)+ROW(ALS!$A$1:$A$200)-1),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31" s="26" t="e">
        <f ca="1">_xlfn.LET(_xlpm.GetVal,INDIRECT("ALS!"&amp;SUBSTITUTE(ADDRESS(1,$A31+($AN$7-$AN$8),4),"1","")&amp;MATCH(AF$3,ALS!$A:$A,0)+ROW(ALS!$A$1:$A$200)-1),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31" s="26" t="e">
        <f ca="1">_xlfn.LET(_xlpm.GetVal,INDIRECT("ALS!"&amp;SUBSTITUTE(ADDRESS(1,$A31+($AN$7-$AN$8),4),"1","")&amp;MATCH(AG$3,ALS!$A:$A,0)+ROW(ALS!$A$1:$A$200)-1),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31" s="25" t="str">
        <f t="shared" ca="1" si="3"/>
        <v/>
      </c>
      <c r="AI31" s="26" t="e">
        <f ca="1">_xlfn.IFS(SUBSTITUTE(INDIRECT("ALS!"&amp;SUBSTITUTE(ADDRESS(1,$A31+($AN$7-$AN$8),4),"1","")&amp;MATCH(AI$3,ALS!$A:$A,0)+ROW(ALS!$A:$A)-1)," ","")="","",ISERROR(INDIRECT("ALS!"&amp;SUBSTITUTE(ADDRESS(1,$A31+($AN$7-$AN$8),4),"1","")&amp;MATCH(AI$3,ALS!$A:$A,0)+ROW(ALS!$A:$A)-1)),INDIRECT("ALS!"&amp;SUBSTITUTE(ADDRESS(1,$A31+($AN$7-$AN$8),4),"1","")&amp;MATCH(AI$3,ALS!$A:$A,0)+ROW(ALS!$A:$A)-1),OR(LOWER(SUBSTITUTE(SUBSTITUTE(INDIRECT("ALS!"&amp;SUBSTITUTE(ADDRESS(1,$A31+($AN$7-$AN$8),4),"1","")&amp;MATCH(AI$3,ALS!$A:$A,0)+ROW(ALS!$A:$A)-1),".","")," ",""))="nd",LOWER(SUBSTITUTE(SUBSTITUTE(INDIRECT("ALS!"&amp;SUBSTITUTE(ADDRESS(1,$A31+($AN$7-$AN$8),4),"1","")&amp;MATCH(AI$3,ALS!$A:$A,0)+ROW(ALS!$A:$A)-1),".","")," ",""))="ikkepåvist"),"n.d.",OR(LEFT(LOWER(SUBSTITUTE(SUBSTITUTE(INDIRECT("ALS!"&amp;SUBSTITUTE(ADDRESS(1,$A31+($AN$7-$AN$8),4),"1","")&amp;MATCH(AI$3,ALS!$A:$A,0)+ROW(ALS!$A:$A)-1),".",",")," ","")),2)="&lt; ",LEFT(LOWER(SUBSTITUTE(SUBSTITUTE(INDIRECT("ALS!"&amp;SUBSTITUTE(ADDRESS(1,$A31+($AN$7-$AN$8),4),"1","")&amp;MATCH(AI$3,ALS!$A:$A,0)+ROW(ALS!$A:$A)-1),".",",")," ","")),1)="&lt;"),"&lt;"&amp;VALUE(SUBSTITUTE(SUBSTITUTE(SUBSTITUTE(INDIRECT("ALS!"&amp;SUBSTITUTE(ADDRESS(1,$A31+($AN$7-$AN$8),4),"1","")&amp;MATCH(AI$3,ALS!$A:$A,0)+ROW(ALS!$A:$A)-1),".",",")," ",""),"&lt;",""))*AI$2,NOT(ISERROR(VALUE(SUBSTITUTE(SUBSTITUTE(INDIRECT("ALS!"&amp;SUBSTITUTE(ADDRESS(1,$A31+($AN$7-$AN$8),4),"1","")&amp;MATCH(AI$3,ALS!$A:$A,0)+ROW(ALS!$A:$A)-1),".",",")," ","")))),VALUE(SUBSTITUTE(SUBSTITUTE(INDIRECT("ALS!"&amp;SUBSTITUTE(ADDRESS(1,$A31+($AN$7-$AN$8),4),"1","")&amp;MATCH(AI$3,ALS!$A:$A,0)+ROW(ALS!$A:$A)-1),".",",")," ","")),TRUE,"ERROR")</f>
        <v>#VALUE!</v>
      </c>
      <c r="AJ31" s="26" t="e">
        <f ca="1">_xlfn.IFS(SUBSTITUTE(INDIRECT("ALS!"&amp;SUBSTITUTE(ADDRESS(1,$A31+($AN$7-$AN$8),4),"1","")&amp;MATCH(AJ$3,ALS!$A:$A,0)+ROW(ALS!$A:$A)-1)," ","")="","",ISERROR(INDIRECT("ALS!"&amp;SUBSTITUTE(ADDRESS(1,$A31+($AN$7-$AN$8),4),"1","")&amp;MATCH(AJ$3,ALS!$A:$A,0)+ROW(ALS!$A:$A)-1)),INDIRECT("ALS!"&amp;SUBSTITUTE(ADDRESS(1,$A31+($AN$7-$AN$8),4),"1","")&amp;MATCH(AJ$3,ALS!$A:$A,0)+ROW(ALS!$A:$A)-1),OR(LOWER(SUBSTITUTE(SUBSTITUTE(INDIRECT("ALS!"&amp;SUBSTITUTE(ADDRESS(1,$A31+($AN$7-$AN$8),4),"1","")&amp;MATCH(AJ$3,ALS!$A:$A,0)+ROW(ALS!$A:$A)-1),".","")," ",""))="nd",LOWER(SUBSTITUTE(SUBSTITUTE(INDIRECT("ALS!"&amp;SUBSTITUTE(ADDRESS(1,$A31+($AN$7-$AN$8),4),"1","")&amp;MATCH(AJ$3,ALS!$A:$A,0)+ROW(ALS!$A:$A)-1),".","")," ",""))="ikkepåvist"),"n.d.",OR(LEFT(LOWER(SUBSTITUTE(SUBSTITUTE(INDIRECT("ALS!"&amp;SUBSTITUTE(ADDRESS(1,$A31+($AN$7-$AN$8),4),"1","")&amp;MATCH(AJ$3,ALS!$A:$A,0)+ROW(ALS!$A:$A)-1),".",",")," ","")),2)="&lt; ",LEFT(LOWER(SUBSTITUTE(SUBSTITUTE(INDIRECT("ALS!"&amp;SUBSTITUTE(ADDRESS(1,$A31+($AN$7-$AN$8),4),"1","")&amp;MATCH(AJ$3,ALS!$A:$A,0)+ROW(ALS!$A:$A)-1),".",",")," ","")),1)="&lt;"),"&lt;"&amp;VALUE(SUBSTITUTE(SUBSTITUTE(SUBSTITUTE(INDIRECT("ALS!"&amp;SUBSTITUTE(ADDRESS(1,$A31+($AN$7-$AN$8),4),"1","")&amp;MATCH(AJ$3,ALS!$A:$A,0)+ROW(ALS!$A:$A)-1),".",",")," ",""),"&lt;",""))*AJ$2,NOT(ISERROR(VALUE(SUBSTITUTE(SUBSTITUTE(INDIRECT("ALS!"&amp;SUBSTITUTE(ADDRESS(1,$A31+($AN$7-$AN$8),4),"1","")&amp;MATCH(AJ$3,ALS!$A:$A,0)+ROW(ALS!$A:$A)-1),".",",")," ","")))),VALUE(SUBSTITUTE(SUBSTITUTE(INDIRECT("ALS!"&amp;SUBSTITUTE(ADDRESS(1,$A31+($AN$7-$AN$8),4),"1","")&amp;MATCH(AJ$3,ALS!$A:$A,0)+ROW(ALS!$A:$A)-1),".",",")," ","")),TRUE,"ERROR")</f>
        <v>#VALUE!</v>
      </c>
    </row>
    <row r="32" spans="1:54" x14ac:dyDescent="0.25">
      <c r="A32" t="e">
        <f t="shared" ca="1" si="4"/>
        <v>#VALUE!</v>
      </c>
      <c r="B32" t="e">
        <f ca="1">IF(
LEN(C32)&gt;0,
SUBSTITUTE(SUBSTITUTE(SUBSTITUTE(INDIRECT("ALS!"&amp;SUBSTITUTE(ADDRESS(1,A32+($AN$7-$AN$8),4),"1","")&amp;MATCH("ELEMENT",ALS!A:A,0)+ROW(ALS!A:A)-1),"Jord",""),"Sediment",""),C32,""),
SUBSTITUTE(SUBSTITUTE(INDIRECT("ALS!"&amp;SUBSTITUTE(ADDRESS(1,A32+($AN$7-$AN$8),4),"1","")&amp;MATCH("ELEMENT",ALS!A:A,0)+ROW(ALS!A:A)-1),"Jord",""),"Sediment","")
)</f>
        <v>#VALUE!</v>
      </c>
      <c r="C32" t="str">
        <f ca="1" xml:space="preserve">
_xlfn.LET(_xlpm.GetName,INDIRECT("ALS!"&amp;SUBSTITUTE(ADDRESS(1,A32+($AN$7-$AN$8),4),"1","")&amp;MATCH("ELEMENT",ALS!$A$1:$A$200,0)+ROW(ALS!$A$1:$A$200)-1),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32" s="22" t="e">
        <f ca="1">IF(ISERROR(INDIRECT("ALS!"&amp;SUBSTITUTE(ADDRESS(1,$A32+($AN$7-$AN$8),4),"1","")&amp;MATCH(D$3,ALS!$A:$A,0)+ROW(ALS!$A:$A)-1)),INDIRECT("ALS!"&amp;SUBSTITUTE(ADDRESS(1,$A32+($AN$7-$AN$8),4),"1","")&amp;MATCH(D$3,ALS!$A:$A,0)+ROW(ALS!$A:$A)-1),IF(INDIRECT("ALS!"&amp;SUBSTITUTE(ADDRESS(1,$A32+($AN$7-$AN$8),4),"1","")&amp;MATCH(D$3,ALS!$A:$A,0)+ROW(ALS!$A:$A)-1)="n.d.","n.d.",IF(VALUE(SUBSTITUTE(SUBSTITUTE(INDIRECT("ALS!"&amp;SUBSTITUTE(ADDRESS(1,$A32+($AN$7-$AN$8),4),"1","")&amp;MATCH(D$3,ALS!$A:$A,0)+ROW(ALS!$A:$A)-1),".",","),"&lt;",""))&lt;=AV$4,"&lt;"&amp;AV$4,VALUE(SUBSTITUTE(SUBSTITUTE(INDIRECT("ALS!"&amp;SUBSTITUTE(ADDRESS(1,$A32+($AN$7-$AN$8),4),"1","")&amp;MATCH(D$3,ALS!$A:$A,0)+ROW(ALS!$A:$A)-1),".",","),"&lt;","")))))</f>
        <v>#VALUE!</v>
      </c>
      <c r="E32" s="22" t="e">
        <f ca="1">IF(ISERROR(INDIRECT("ALS!"&amp;SUBSTITUTE(ADDRESS(1,$A32+($AN$7-$AN$8),4),"1","")&amp;MATCH(E$3,ALS!$A:$A,0)+ROW(ALS!$A:$A)-1)),INDIRECT("ALS!"&amp;SUBSTITUTE(ADDRESS(1,$A32+($AN$7-$AN$8),4),"1","")&amp;MATCH(E$3,ALS!$A:$A,0)+ROW(ALS!$A:$A)-1),IF(INDIRECT("ALS!"&amp;SUBSTITUTE(ADDRESS(1,$A32+($AN$7-$AN$8),4),"1","")&amp;MATCH(E$3,ALS!$A:$A,0)+ROW(ALS!$A:$A)-1)="n.d.","n.d.",IF(VALUE(SUBSTITUTE(SUBSTITUTE(INDIRECT("ALS!"&amp;SUBSTITUTE(ADDRESS(1,$A32+($AN$7-$AN$8),4),"1","")&amp;MATCH(E$3,ALS!$A:$A,0)+ROW(ALS!$A:$A)-1),".",","),"&lt;",""))&lt;=AW$4,"&lt;"&amp;AW$4,VALUE(SUBSTITUTE(SUBSTITUTE(INDIRECT("ALS!"&amp;SUBSTITUTE(ADDRESS(1,$A32+($AN$7-$AN$8),4),"1","")&amp;MATCH(E$3,ALS!$A:$A,0)+ROW(ALS!$A:$A)-1),".",","),"&lt;","")))))</f>
        <v>#VALUE!</v>
      </c>
      <c r="F32" s="22" t="e">
        <f ca="1">IF(ISERROR(INDIRECT("ALS!"&amp;SUBSTITUTE(ADDRESS(1,$A32+($AN$7-$AN$8),4),"1","")&amp;MATCH(F$3,ALS!$A:$A,0)+ROW(ALS!$A:$A)-1)),INDIRECT("ALS!"&amp;SUBSTITUTE(ADDRESS(1,$A32+($AN$7-$AN$8),4),"1","")&amp;MATCH(F$3,ALS!$A:$A,0)+ROW(ALS!$A:$A)-1),IF(INDIRECT("ALS!"&amp;SUBSTITUTE(ADDRESS(1,$A32+($AN$7-$AN$8),4),"1","")&amp;MATCH(F$3,ALS!$A:$A,0)+ROW(ALS!$A:$A)-1)="n.d.","n.d.",IF(VALUE(SUBSTITUTE(SUBSTITUTE(INDIRECT("ALS!"&amp;SUBSTITUTE(ADDRESS(1,$A32+($AN$7-$AN$8),4),"1","")&amp;MATCH(F$3,ALS!$A:$A,0)+ROW(ALS!$A:$A)-1),".",","),"&lt;",""))&lt;=AX$4,"&lt;"&amp;AX$4,VALUE(SUBSTITUTE(SUBSTITUTE(INDIRECT("ALS!"&amp;SUBSTITUTE(ADDRESS(1,$A32+($AN$7-$AN$8),4),"1","")&amp;MATCH(F$3,ALS!$A:$A,0)+ROW(ALS!$A:$A)-1),".",","),"&lt;","")))))</f>
        <v>#VALUE!</v>
      </c>
      <c r="G32" s="26" t="e">
        <f ca="1">_xlfn.LET(_xlpm.GetVal,INDIRECT("ALS!"&amp;SUBSTITUTE(ADDRESS(1,$A32+($AN$7-$AN$8),4),"1","")&amp;MATCH(G$3,ALS!$A:$A,0)+ROW(ALS!$A$1:$A$200)-1),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32" s="26" t="e">
        <f ca="1">_xlfn.LET(_xlpm.GetVal,INDIRECT("ALS!"&amp;SUBSTITUTE(ADDRESS(1,$A32+($AN$7-$AN$8),4),"1","")&amp;MATCH(H$3,ALS!$A:$A,0)+ROW(ALS!$A$1:$A$200)-1),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32" s="26" t="e">
        <f ca="1">_xlfn.LET(_xlpm.GetVal,INDIRECT("ALS!"&amp;SUBSTITUTE(ADDRESS(1,$A32+($AN$7-$AN$8),4),"1","")&amp;MATCH(I$3,ALS!$A:$A,0)+ROW(ALS!$A$1:$A$200)-1),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32" s="26" t="e">
        <f ca="1">_xlfn.LET(_xlpm.GetVal,INDIRECT("ALS!"&amp;SUBSTITUTE(ADDRESS(1,$A32+($AN$7-$AN$8),4),"1","")&amp;MATCH(J$3,ALS!$A:$A,0)+ROW(ALS!$A$1:$A$200)-1),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32" s="26" t="e">
        <f ca="1">_xlfn.LET(_xlpm.GetVal,INDIRECT("ALS!"&amp;SUBSTITUTE(ADDRESS(1,$A32+($AN$7-$AN$8),4),"1","")&amp;MATCH(K$3,ALS!$A:$A,0)+ROW(ALS!$A$1:$A$200)-1),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32" s="26" t="e">
        <f ca="1">_xlfn.LET(_xlpm.GetVal,INDIRECT("ALS!"&amp;SUBSTITUTE(ADDRESS(1,$A32+($AN$7-$AN$8),4),"1","")&amp;MATCH(L$3,ALS!$A:$A,0)+ROW(ALS!$A$1:$A$200)-1),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32" s="26" t="e">
        <f ca="1">_xlfn.LET(_xlpm.GetVal,INDIRECT("ALS!"&amp;SUBSTITUTE(ADDRESS(1,$A32+($AN$7-$AN$8),4),"1","")&amp;MATCH(M$3,ALS!$A:$A,0)+ROW(ALS!$A$1:$A$200)-1),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32" s="26" t="e">
        <f ca="1">_xlfn.LET(_xlpm.GetVal,INDIRECT("ALS!"&amp;SUBSTITUTE(ADDRESS(1,$A32+($AN$7-$AN$8),4),"1","")&amp;MATCH(N$3,ALS!$A:$A,0)+ROW(ALS!$A$1:$A$200)-1),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32" s="26" t="e">
        <f ca="1">_xlfn.LET(_xlpm.GetVal,INDIRECT("ALS!"&amp;SUBSTITUTE(ADDRESS(1,$A32+($AN$7-$AN$8),4),"1","")&amp;MATCH(O$3,ALS!$A:$A,0)+ROW(ALS!$A$1:$A$200)-1),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32" s="26" t="e">
        <f ca="1">_xlfn.LET(_xlpm.GetVal,INDIRECT("ALS!"&amp;SUBSTITUTE(ADDRESS(1,$A32+($AN$7-$AN$8),4),"1","")&amp;MATCH(P$3,ALS!$A:$A,0)+ROW(ALS!$A$1:$A$200)-1),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32" s="26" t="e">
        <f ca="1">_xlfn.LET(_xlpm.GetVal,INDIRECT("ALS!"&amp;SUBSTITUTE(ADDRESS(1,$A32+($AN$7-$AN$8),4),"1","")&amp;MATCH(Q$3,ALS!$A:$A,0)+ROW(ALS!$A$1:$A$200)-1),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32" s="26" t="e">
        <f ca="1">_xlfn.LET(_xlpm.GetVal,INDIRECT("ALS!"&amp;SUBSTITUTE(ADDRESS(1,$A32+($AN$7-$AN$8),4),"1","")&amp;MATCH(R$3,ALS!$A:$A,0)+ROW(ALS!$A$1:$A$200)-1),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32" s="26" t="e">
        <f ca="1">_xlfn.LET(_xlpm.GetVal,INDIRECT("ALS!"&amp;SUBSTITUTE(ADDRESS(1,$A32+($AN$7-$AN$8),4),"1","")&amp;MATCH(S$3,ALS!$A:$A,0)+ROW(ALS!$A$1:$A$200)-1),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32" s="26" t="e">
        <f ca="1">_xlfn.LET(_xlpm.GetVal,INDIRECT("ALS!"&amp;SUBSTITUTE(ADDRESS(1,$A32+($AN$7-$AN$8),4),"1","")&amp;MATCH(T$3,ALS!$A:$A,0)+ROW(ALS!$A$1:$A$200)-1),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32" s="26" t="e">
        <f ca="1">_xlfn.LET(_xlpm.GetVal,INDIRECT("ALS!"&amp;SUBSTITUTE(ADDRESS(1,$A32+($AN$7-$AN$8),4),"1","")&amp;MATCH(U$3,ALS!$A:$A,0)+ROW(ALS!$A$1:$A$200)-1),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32" s="26" t="e">
        <f ca="1">_xlfn.LET(_xlpm.GetVal,INDIRECT("ALS!"&amp;SUBSTITUTE(ADDRESS(1,$A32+($AN$7-$AN$8),4),"1","")&amp;MATCH(V$3,ALS!$A:$A,0)+ROW(ALS!$A$1:$A$200)-1),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32" s="26" t="e">
        <f ca="1">_xlfn.LET(_xlpm.GetVal,INDIRECT("ALS!"&amp;SUBSTITUTE(ADDRESS(1,$A32+($AN$7-$AN$8),4),"1","")&amp;MATCH(W$3,ALS!$A:$A,0)+ROW(ALS!$A$1:$A$200)-1),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32" s="26" t="e">
        <f ca="1">_xlfn.LET(_xlpm.GetVal,INDIRECT("ALS!"&amp;SUBSTITUTE(ADDRESS(1,$A32+($AN$7-$AN$8),4),"1","")&amp;MATCH(X$3,ALS!$A:$A,0)+ROW(ALS!$A$1:$A$200)-1),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32" s="26" t="e">
        <f ca="1">_xlfn.LET(_xlpm.GetVal,INDIRECT("ALS!"&amp;SUBSTITUTE(ADDRESS(1,$A32+($AN$7-$AN$8),4),"1","")&amp;MATCH(Y$3,ALS!$A:$A,0)+ROW(ALS!$A$1:$A$200)-1),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32" s="26" t="e">
        <f ca="1">_xlfn.LET(_xlpm.GetVal,INDIRECT("ALS!"&amp;SUBSTITUTE(ADDRESS(1,$A32+($AN$7-$AN$8),4),"1","")&amp;MATCH(Z$3,ALS!$A:$A,0)+ROW(ALS!$A$1:$A$200)-1),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32" s="26" t="e">
        <f ca="1">_xlfn.LET(_xlpm.GetVal,INDIRECT("ALS!"&amp;SUBSTITUTE(ADDRESS(1,$A32+($AN$7-$AN$8),4),"1","")&amp;MATCH(AA$3,ALS!$A:$A,0)+ROW(ALS!$A$1:$A$200)-1),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32" s="26" t="e">
        <f ca="1">_xlfn.LET(_xlpm.GetVal,INDIRECT("ALS!"&amp;SUBSTITUTE(ADDRESS(1,$A32+($AN$7-$AN$8),4),"1","")&amp;MATCH(AB$3,ALS!$A:$A,0)+ROW(ALS!$A$1:$A$200)-1),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32" s="26" t="e">
        <f ca="1">_xlfn.LET(_xlpm.GetVal,INDIRECT("ALS!"&amp;SUBSTITUTE(ADDRESS(1,$A32+($AN$7-$AN$8),4),"1","")&amp;MATCH(AC$3,ALS!$A:$A,0)+ROW(ALS!$A$1:$A$200)-1),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32" s="26" t="e">
        <f ca="1">_xlfn.LET(_xlpm.GetVal,INDIRECT("ALS!"&amp;SUBSTITUTE(ADDRESS(1,$A32+($AN$7-$AN$8),4),"1","")&amp;MATCH(AD$3,ALS!$A:$A,0)+ROW(ALS!$A$1:$A$200)-1),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32" s="26" t="e">
        <f ca="1">_xlfn.LET(_xlpm.GetVal,INDIRECT("ALS!"&amp;SUBSTITUTE(ADDRESS(1,$A32+($AN$7-$AN$8),4),"1","")&amp;MATCH(AE$3,ALS!$A:$A,0)+ROW(ALS!$A$1:$A$200)-1),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32" s="26" t="e">
        <f ca="1">_xlfn.LET(_xlpm.GetVal,INDIRECT("ALS!"&amp;SUBSTITUTE(ADDRESS(1,$A32+($AN$7-$AN$8),4),"1","")&amp;MATCH(AF$3,ALS!$A:$A,0)+ROW(ALS!$A$1:$A$200)-1),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32" s="26" t="e">
        <f ca="1">_xlfn.LET(_xlpm.GetVal,INDIRECT("ALS!"&amp;SUBSTITUTE(ADDRESS(1,$A32+($AN$7-$AN$8),4),"1","")&amp;MATCH(AG$3,ALS!$A:$A,0)+ROW(ALS!$A$1:$A$200)-1),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32" s="25" t="str">
        <f t="shared" ca="1" si="3"/>
        <v/>
      </c>
      <c r="AI32" s="26" t="e">
        <f ca="1">_xlfn.IFS(SUBSTITUTE(INDIRECT("ALS!"&amp;SUBSTITUTE(ADDRESS(1,$A32+($AN$7-$AN$8),4),"1","")&amp;MATCH(AI$3,ALS!$A:$A,0)+ROW(ALS!$A:$A)-1)," ","")="","",ISERROR(INDIRECT("ALS!"&amp;SUBSTITUTE(ADDRESS(1,$A32+($AN$7-$AN$8),4),"1","")&amp;MATCH(AI$3,ALS!$A:$A,0)+ROW(ALS!$A:$A)-1)),INDIRECT("ALS!"&amp;SUBSTITUTE(ADDRESS(1,$A32+($AN$7-$AN$8),4),"1","")&amp;MATCH(AI$3,ALS!$A:$A,0)+ROW(ALS!$A:$A)-1),OR(LOWER(SUBSTITUTE(SUBSTITUTE(INDIRECT("ALS!"&amp;SUBSTITUTE(ADDRESS(1,$A32+($AN$7-$AN$8),4),"1","")&amp;MATCH(AI$3,ALS!$A:$A,0)+ROW(ALS!$A:$A)-1),".","")," ",""))="nd",LOWER(SUBSTITUTE(SUBSTITUTE(INDIRECT("ALS!"&amp;SUBSTITUTE(ADDRESS(1,$A32+($AN$7-$AN$8),4),"1","")&amp;MATCH(AI$3,ALS!$A:$A,0)+ROW(ALS!$A:$A)-1),".","")," ",""))="ikkepåvist"),"n.d.",OR(LEFT(LOWER(SUBSTITUTE(SUBSTITUTE(INDIRECT("ALS!"&amp;SUBSTITUTE(ADDRESS(1,$A32+($AN$7-$AN$8),4),"1","")&amp;MATCH(AI$3,ALS!$A:$A,0)+ROW(ALS!$A:$A)-1),".",",")," ","")),2)="&lt; ",LEFT(LOWER(SUBSTITUTE(SUBSTITUTE(INDIRECT("ALS!"&amp;SUBSTITUTE(ADDRESS(1,$A32+($AN$7-$AN$8),4),"1","")&amp;MATCH(AI$3,ALS!$A:$A,0)+ROW(ALS!$A:$A)-1),".",",")," ","")),1)="&lt;"),"&lt;"&amp;VALUE(SUBSTITUTE(SUBSTITUTE(SUBSTITUTE(INDIRECT("ALS!"&amp;SUBSTITUTE(ADDRESS(1,$A32+($AN$7-$AN$8),4),"1","")&amp;MATCH(AI$3,ALS!$A:$A,0)+ROW(ALS!$A:$A)-1),".",",")," ",""),"&lt;",""))*AI$2,NOT(ISERROR(VALUE(SUBSTITUTE(SUBSTITUTE(INDIRECT("ALS!"&amp;SUBSTITUTE(ADDRESS(1,$A32+($AN$7-$AN$8),4),"1","")&amp;MATCH(AI$3,ALS!$A:$A,0)+ROW(ALS!$A:$A)-1),".",",")," ","")))),VALUE(SUBSTITUTE(SUBSTITUTE(INDIRECT("ALS!"&amp;SUBSTITUTE(ADDRESS(1,$A32+($AN$7-$AN$8),4),"1","")&amp;MATCH(AI$3,ALS!$A:$A,0)+ROW(ALS!$A:$A)-1),".",",")," ","")),TRUE,"ERROR")</f>
        <v>#VALUE!</v>
      </c>
      <c r="AJ32" s="26" t="e">
        <f ca="1">_xlfn.IFS(SUBSTITUTE(INDIRECT("ALS!"&amp;SUBSTITUTE(ADDRESS(1,$A32+($AN$7-$AN$8),4),"1","")&amp;MATCH(AJ$3,ALS!$A:$A,0)+ROW(ALS!$A:$A)-1)," ","")="","",ISERROR(INDIRECT("ALS!"&amp;SUBSTITUTE(ADDRESS(1,$A32+($AN$7-$AN$8),4),"1","")&amp;MATCH(AJ$3,ALS!$A:$A,0)+ROW(ALS!$A:$A)-1)),INDIRECT("ALS!"&amp;SUBSTITUTE(ADDRESS(1,$A32+($AN$7-$AN$8),4),"1","")&amp;MATCH(AJ$3,ALS!$A:$A,0)+ROW(ALS!$A:$A)-1),OR(LOWER(SUBSTITUTE(SUBSTITUTE(INDIRECT("ALS!"&amp;SUBSTITUTE(ADDRESS(1,$A32+($AN$7-$AN$8),4),"1","")&amp;MATCH(AJ$3,ALS!$A:$A,0)+ROW(ALS!$A:$A)-1),".","")," ",""))="nd",LOWER(SUBSTITUTE(SUBSTITUTE(INDIRECT("ALS!"&amp;SUBSTITUTE(ADDRESS(1,$A32+($AN$7-$AN$8),4),"1","")&amp;MATCH(AJ$3,ALS!$A:$A,0)+ROW(ALS!$A:$A)-1),".","")," ",""))="ikkepåvist"),"n.d.",OR(LEFT(LOWER(SUBSTITUTE(SUBSTITUTE(INDIRECT("ALS!"&amp;SUBSTITUTE(ADDRESS(1,$A32+($AN$7-$AN$8),4),"1","")&amp;MATCH(AJ$3,ALS!$A:$A,0)+ROW(ALS!$A:$A)-1),".",",")," ","")),2)="&lt; ",LEFT(LOWER(SUBSTITUTE(SUBSTITUTE(INDIRECT("ALS!"&amp;SUBSTITUTE(ADDRESS(1,$A32+($AN$7-$AN$8),4),"1","")&amp;MATCH(AJ$3,ALS!$A:$A,0)+ROW(ALS!$A:$A)-1),".",",")," ","")),1)="&lt;"),"&lt;"&amp;VALUE(SUBSTITUTE(SUBSTITUTE(SUBSTITUTE(INDIRECT("ALS!"&amp;SUBSTITUTE(ADDRESS(1,$A32+($AN$7-$AN$8),4),"1","")&amp;MATCH(AJ$3,ALS!$A:$A,0)+ROW(ALS!$A:$A)-1),".",",")," ",""),"&lt;",""))*AJ$2,NOT(ISERROR(VALUE(SUBSTITUTE(SUBSTITUTE(INDIRECT("ALS!"&amp;SUBSTITUTE(ADDRESS(1,$A32+($AN$7-$AN$8),4),"1","")&amp;MATCH(AJ$3,ALS!$A:$A,0)+ROW(ALS!$A:$A)-1),".",",")," ","")))),VALUE(SUBSTITUTE(SUBSTITUTE(INDIRECT("ALS!"&amp;SUBSTITUTE(ADDRESS(1,$A32+($AN$7-$AN$8),4),"1","")&amp;MATCH(AJ$3,ALS!$A:$A,0)+ROW(ALS!$A:$A)-1),".",",")," ","")),TRUE,"ERROR")</f>
        <v>#VALUE!</v>
      </c>
    </row>
    <row r="33" spans="1:36" x14ac:dyDescent="0.25">
      <c r="A33" t="e">
        <f t="shared" ca="1" si="4"/>
        <v>#VALUE!</v>
      </c>
      <c r="B33" t="e">
        <f ca="1">IF(
LEN(C33)&gt;0,
SUBSTITUTE(SUBSTITUTE(SUBSTITUTE(INDIRECT("ALS!"&amp;SUBSTITUTE(ADDRESS(1,A33+($AN$7-$AN$8),4),"1","")&amp;MATCH("ELEMENT",ALS!A:A,0)+ROW(ALS!A:A)-1),"Jord",""),"Sediment",""),C33,""),
SUBSTITUTE(SUBSTITUTE(INDIRECT("ALS!"&amp;SUBSTITUTE(ADDRESS(1,A33+($AN$7-$AN$8),4),"1","")&amp;MATCH("ELEMENT",ALS!A:A,0)+ROW(ALS!A:A)-1),"Jord",""),"Sediment","")
)</f>
        <v>#VALUE!</v>
      </c>
      <c r="C33" t="str">
        <f ca="1" xml:space="preserve">
_xlfn.LET(_xlpm.GetName,INDIRECT("ALS!"&amp;SUBSTITUTE(ADDRESS(1,A33+($AN$7-$AN$8),4),"1","")&amp;MATCH("ELEMENT",ALS!$A$1:$A$200,0)+ROW(ALS!$A$1:$A$200)-1),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33" s="22" t="e">
        <f ca="1">IF(ISERROR(INDIRECT("ALS!"&amp;SUBSTITUTE(ADDRESS(1,$A33+($AN$7-$AN$8),4),"1","")&amp;MATCH(D$3,ALS!$A:$A,0)+ROW(ALS!$A:$A)-1)),INDIRECT("ALS!"&amp;SUBSTITUTE(ADDRESS(1,$A33+($AN$7-$AN$8),4),"1","")&amp;MATCH(D$3,ALS!$A:$A,0)+ROW(ALS!$A:$A)-1),IF(INDIRECT("ALS!"&amp;SUBSTITUTE(ADDRESS(1,$A33+($AN$7-$AN$8),4),"1","")&amp;MATCH(D$3,ALS!$A:$A,0)+ROW(ALS!$A:$A)-1)="n.d.","n.d.",IF(VALUE(SUBSTITUTE(SUBSTITUTE(INDIRECT("ALS!"&amp;SUBSTITUTE(ADDRESS(1,$A33+($AN$7-$AN$8),4),"1","")&amp;MATCH(D$3,ALS!$A:$A,0)+ROW(ALS!$A:$A)-1),".",","),"&lt;",""))&lt;=AV$4,"&lt;"&amp;AV$4,VALUE(SUBSTITUTE(SUBSTITUTE(INDIRECT("ALS!"&amp;SUBSTITUTE(ADDRESS(1,$A33+($AN$7-$AN$8),4),"1","")&amp;MATCH(D$3,ALS!$A:$A,0)+ROW(ALS!$A:$A)-1),".",","),"&lt;","")))))</f>
        <v>#VALUE!</v>
      </c>
      <c r="E33" s="22" t="e">
        <f ca="1">IF(ISERROR(INDIRECT("ALS!"&amp;SUBSTITUTE(ADDRESS(1,$A33+($AN$7-$AN$8),4),"1","")&amp;MATCH(E$3,ALS!$A:$A,0)+ROW(ALS!$A:$A)-1)),INDIRECT("ALS!"&amp;SUBSTITUTE(ADDRESS(1,$A33+($AN$7-$AN$8),4),"1","")&amp;MATCH(E$3,ALS!$A:$A,0)+ROW(ALS!$A:$A)-1),IF(INDIRECT("ALS!"&amp;SUBSTITUTE(ADDRESS(1,$A33+($AN$7-$AN$8),4),"1","")&amp;MATCH(E$3,ALS!$A:$A,0)+ROW(ALS!$A:$A)-1)="n.d.","n.d.",IF(VALUE(SUBSTITUTE(SUBSTITUTE(INDIRECT("ALS!"&amp;SUBSTITUTE(ADDRESS(1,$A33+($AN$7-$AN$8),4),"1","")&amp;MATCH(E$3,ALS!$A:$A,0)+ROW(ALS!$A:$A)-1),".",","),"&lt;",""))&lt;=AW$4,"&lt;"&amp;AW$4,VALUE(SUBSTITUTE(SUBSTITUTE(INDIRECT("ALS!"&amp;SUBSTITUTE(ADDRESS(1,$A33+($AN$7-$AN$8),4),"1","")&amp;MATCH(E$3,ALS!$A:$A,0)+ROW(ALS!$A:$A)-1),".",","),"&lt;","")))))</f>
        <v>#VALUE!</v>
      </c>
      <c r="F33" s="22" t="e">
        <f ca="1">IF(ISERROR(INDIRECT("ALS!"&amp;SUBSTITUTE(ADDRESS(1,$A33+($AN$7-$AN$8),4),"1","")&amp;MATCH(F$3,ALS!$A:$A,0)+ROW(ALS!$A:$A)-1)),INDIRECT("ALS!"&amp;SUBSTITUTE(ADDRESS(1,$A33+($AN$7-$AN$8),4),"1","")&amp;MATCH(F$3,ALS!$A:$A,0)+ROW(ALS!$A:$A)-1),IF(INDIRECT("ALS!"&amp;SUBSTITUTE(ADDRESS(1,$A33+($AN$7-$AN$8),4),"1","")&amp;MATCH(F$3,ALS!$A:$A,0)+ROW(ALS!$A:$A)-1)="n.d.","n.d.",IF(VALUE(SUBSTITUTE(SUBSTITUTE(INDIRECT("ALS!"&amp;SUBSTITUTE(ADDRESS(1,$A33+($AN$7-$AN$8),4),"1","")&amp;MATCH(F$3,ALS!$A:$A,0)+ROW(ALS!$A:$A)-1),".",","),"&lt;",""))&lt;=AX$4,"&lt;"&amp;AX$4,VALUE(SUBSTITUTE(SUBSTITUTE(INDIRECT("ALS!"&amp;SUBSTITUTE(ADDRESS(1,$A33+($AN$7-$AN$8),4),"1","")&amp;MATCH(F$3,ALS!$A:$A,0)+ROW(ALS!$A:$A)-1),".",","),"&lt;","")))))</f>
        <v>#VALUE!</v>
      </c>
      <c r="G33" s="26" t="e">
        <f ca="1">_xlfn.LET(_xlpm.GetVal,INDIRECT("ALS!"&amp;SUBSTITUTE(ADDRESS(1,$A33+($AN$7-$AN$8),4),"1","")&amp;MATCH(G$3,ALS!$A:$A,0)+ROW(ALS!$A$1:$A$200)-1),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33" s="26" t="e">
        <f ca="1">_xlfn.LET(_xlpm.GetVal,INDIRECT("ALS!"&amp;SUBSTITUTE(ADDRESS(1,$A33+($AN$7-$AN$8),4),"1","")&amp;MATCH(H$3,ALS!$A:$A,0)+ROW(ALS!$A$1:$A$200)-1),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33" s="26" t="e">
        <f ca="1">_xlfn.LET(_xlpm.GetVal,INDIRECT("ALS!"&amp;SUBSTITUTE(ADDRESS(1,$A33+($AN$7-$AN$8),4),"1","")&amp;MATCH(I$3,ALS!$A:$A,0)+ROW(ALS!$A$1:$A$200)-1),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33" s="26" t="e">
        <f ca="1">_xlfn.LET(_xlpm.GetVal,INDIRECT("ALS!"&amp;SUBSTITUTE(ADDRESS(1,$A33+($AN$7-$AN$8),4),"1","")&amp;MATCH(J$3,ALS!$A:$A,0)+ROW(ALS!$A$1:$A$200)-1),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33" s="26" t="e">
        <f ca="1">_xlfn.LET(_xlpm.GetVal,INDIRECT("ALS!"&amp;SUBSTITUTE(ADDRESS(1,$A33+($AN$7-$AN$8),4),"1","")&amp;MATCH(K$3,ALS!$A:$A,0)+ROW(ALS!$A$1:$A$200)-1),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33" s="26" t="e">
        <f ca="1">_xlfn.LET(_xlpm.GetVal,INDIRECT("ALS!"&amp;SUBSTITUTE(ADDRESS(1,$A33+($AN$7-$AN$8),4),"1","")&amp;MATCH(L$3,ALS!$A:$A,0)+ROW(ALS!$A$1:$A$200)-1),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33" s="26" t="e">
        <f ca="1">_xlfn.LET(_xlpm.GetVal,INDIRECT("ALS!"&amp;SUBSTITUTE(ADDRESS(1,$A33+($AN$7-$AN$8),4),"1","")&amp;MATCH(M$3,ALS!$A:$A,0)+ROW(ALS!$A$1:$A$200)-1),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33" s="26" t="e">
        <f ca="1">_xlfn.LET(_xlpm.GetVal,INDIRECT("ALS!"&amp;SUBSTITUTE(ADDRESS(1,$A33+($AN$7-$AN$8),4),"1","")&amp;MATCH(N$3,ALS!$A:$A,0)+ROW(ALS!$A$1:$A$200)-1),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33" s="26" t="e">
        <f ca="1">_xlfn.LET(_xlpm.GetVal,INDIRECT("ALS!"&amp;SUBSTITUTE(ADDRESS(1,$A33+($AN$7-$AN$8),4),"1","")&amp;MATCH(O$3,ALS!$A:$A,0)+ROW(ALS!$A$1:$A$200)-1),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33" s="26" t="e">
        <f ca="1">_xlfn.LET(_xlpm.GetVal,INDIRECT("ALS!"&amp;SUBSTITUTE(ADDRESS(1,$A33+($AN$7-$AN$8),4),"1","")&amp;MATCH(P$3,ALS!$A:$A,0)+ROW(ALS!$A$1:$A$200)-1),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33" s="26" t="e">
        <f ca="1">_xlfn.LET(_xlpm.GetVal,INDIRECT("ALS!"&amp;SUBSTITUTE(ADDRESS(1,$A33+($AN$7-$AN$8),4),"1","")&amp;MATCH(Q$3,ALS!$A:$A,0)+ROW(ALS!$A$1:$A$200)-1),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33" s="26" t="e">
        <f ca="1">_xlfn.LET(_xlpm.GetVal,INDIRECT("ALS!"&amp;SUBSTITUTE(ADDRESS(1,$A33+($AN$7-$AN$8),4),"1","")&amp;MATCH(R$3,ALS!$A:$A,0)+ROW(ALS!$A$1:$A$200)-1),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33" s="26" t="e">
        <f ca="1">_xlfn.LET(_xlpm.GetVal,INDIRECT("ALS!"&amp;SUBSTITUTE(ADDRESS(1,$A33+($AN$7-$AN$8),4),"1","")&amp;MATCH(S$3,ALS!$A:$A,0)+ROW(ALS!$A$1:$A$200)-1),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33" s="26" t="e">
        <f ca="1">_xlfn.LET(_xlpm.GetVal,INDIRECT("ALS!"&amp;SUBSTITUTE(ADDRESS(1,$A33+($AN$7-$AN$8),4),"1","")&amp;MATCH(T$3,ALS!$A:$A,0)+ROW(ALS!$A$1:$A$200)-1),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33" s="26" t="e">
        <f ca="1">_xlfn.LET(_xlpm.GetVal,INDIRECT("ALS!"&amp;SUBSTITUTE(ADDRESS(1,$A33+($AN$7-$AN$8),4),"1","")&amp;MATCH(U$3,ALS!$A:$A,0)+ROW(ALS!$A$1:$A$200)-1),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33" s="26" t="e">
        <f ca="1">_xlfn.LET(_xlpm.GetVal,INDIRECT("ALS!"&amp;SUBSTITUTE(ADDRESS(1,$A33+($AN$7-$AN$8),4),"1","")&amp;MATCH(V$3,ALS!$A:$A,0)+ROW(ALS!$A$1:$A$200)-1),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33" s="26" t="e">
        <f ca="1">_xlfn.LET(_xlpm.GetVal,INDIRECT("ALS!"&amp;SUBSTITUTE(ADDRESS(1,$A33+($AN$7-$AN$8),4),"1","")&amp;MATCH(W$3,ALS!$A:$A,0)+ROW(ALS!$A$1:$A$200)-1),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33" s="26" t="e">
        <f ca="1">_xlfn.LET(_xlpm.GetVal,INDIRECT("ALS!"&amp;SUBSTITUTE(ADDRESS(1,$A33+($AN$7-$AN$8),4),"1","")&amp;MATCH(X$3,ALS!$A:$A,0)+ROW(ALS!$A$1:$A$200)-1),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33" s="26" t="e">
        <f ca="1">_xlfn.LET(_xlpm.GetVal,INDIRECT("ALS!"&amp;SUBSTITUTE(ADDRESS(1,$A33+($AN$7-$AN$8),4),"1","")&amp;MATCH(Y$3,ALS!$A:$A,0)+ROW(ALS!$A$1:$A$200)-1),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33" s="26" t="e">
        <f ca="1">_xlfn.LET(_xlpm.GetVal,INDIRECT("ALS!"&amp;SUBSTITUTE(ADDRESS(1,$A33+($AN$7-$AN$8),4),"1","")&amp;MATCH(Z$3,ALS!$A:$A,0)+ROW(ALS!$A$1:$A$200)-1),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33" s="26" t="e">
        <f ca="1">_xlfn.LET(_xlpm.GetVal,INDIRECT("ALS!"&amp;SUBSTITUTE(ADDRESS(1,$A33+($AN$7-$AN$8),4),"1","")&amp;MATCH(AA$3,ALS!$A:$A,0)+ROW(ALS!$A$1:$A$200)-1),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33" s="26" t="e">
        <f ca="1">_xlfn.LET(_xlpm.GetVal,INDIRECT("ALS!"&amp;SUBSTITUTE(ADDRESS(1,$A33+($AN$7-$AN$8),4),"1","")&amp;MATCH(AB$3,ALS!$A:$A,0)+ROW(ALS!$A$1:$A$200)-1),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33" s="26" t="e">
        <f ca="1">_xlfn.LET(_xlpm.GetVal,INDIRECT("ALS!"&amp;SUBSTITUTE(ADDRESS(1,$A33+($AN$7-$AN$8),4),"1","")&amp;MATCH(AC$3,ALS!$A:$A,0)+ROW(ALS!$A$1:$A$200)-1),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33" s="26" t="e">
        <f ca="1">_xlfn.LET(_xlpm.GetVal,INDIRECT("ALS!"&amp;SUBSTITUTE(ADDRESS(1,$A33+($AN$7-$AN$8),4),"1","")&amp;MATCH(AD$3,ALS!$A:$A,0)+ROW(ALS!$A$1:$A$200)-1),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33" s="26" t="e">
        <f ca="1">_xlfn.LET(_xlpm.GetVal,INDIRECT("ALS!"&amp;SUBSTITUTE(ADDRESS(1,$A33+($AN$7-$AN$8),4),"1","")&amp;MATCH(AE$3,ALS!$A:$A,0)+ROW(ALS!$A$1:$A$200)-1),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33" s="26" t="e">
        <f ca="1">_xlfn.LET(_xlpm.GetVal,INDIRECT("ALS!"&amp;SUBSTITUTE(ADDRESS(1,$A33+($AN$7-$AN$8),4),"1","")&amp;MATCH(AF$3,ALS!$A:$A,0)+ROW(ALS!$A$1:$A$200)-1),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33" s="26" t="e">
        <f ca="1">_xlfn.LET(_xlpm.GetVal,INDIRECT("ALS!"&amp;SUBSTITUTE(ADDRESS(1,$A33+($AN$7-$AN$8),4),"1","")&amp;MATCH(AG$3,ALS!$A:$A,0)+ROW(ALS!$A$1:$A$200)-1),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33" s="25" t="str">
        <f t="shared" ca="1" si="3"/>
        <v/>
      </c>
      <c r="AI33" s="26" t="e">
        <f ca="1">_xlfn.IFS(SUBSTITUTE(INDIRECT("ALS!"&amp;SUBSTITUTE(ADDRESS(1,$A33+($AN$7-$AN$8),4),"1","")&amp;MATCH(AI$3,ALS!$A:$A,0)+ROW(ALS!$A:$A)-1)," ","")="","",ISERROR(INDIRECT("ALS!"&amp;SUBSTITUTE(ADDRESS(1,$A33+($AN$7-$AN$8),4),"1","")&amp;MATCH(AI$3,ALS!$A:$A,0)+ROW(ALS!$A:$A)-1)),INDIRECT("ALS!"&amp;SUBSTITUTE(ADDRESS(1,$A33+($AN$7-$AN$8),4),"1","")&amp;MATCH(AI$3,ALS!$A:$A,0)+ROW(ALS!$A:$A)-1),OR(LOWER(SUBSTITUTE(SUBSTITUTE(INDIRECT("ALS!"&amp;SUBSTITUTE(ADDRESS(1,$A33+($AN$7-$AN$8),4),"1","")&amp;MATCH(AI$3,ALS!$A:$A,0)+ROW(ALS!$A:$A)-1),".","")," ",""))="nd",LOWER(SUBSTITUTE(SUBSTITUTE(INDIRECT("ALS!"&amp;SUBSTITUTE(ADDRESS(1,$A33+($AN$7-$AN$8),4),"1","")&amp;MATCH(AI$3,ALS!$A:$A,0)+ROW(ALS!$A:$A)-1),".","")," ",""))="ikkepåvist"),"n.d.",OR(LEFT(LOWER(SUBSTITUTE(SUBSTITUTE(INDIRECT("ALS!"&amp;SUBSTITUTE(ADDRESS(1,$A33+($AN$7-$AN$8),4),"1","")&amp;MATCH(AI$3,ALS!$A:$A,0)+ROW(ALS!$A:$A)-1),".",",")," ","")),2)="&lt; ",LEFT(LOWER(SUBSTITUTE(SUBSTITUTE(INDIRECT("ALS!"&amp;SUBSTITUTE(ADDRESS(1,$A33+($AN$7-$AN$8),4),"1","")&amp;MATCH(AI$3,ALS!$A:$A,0)+ROW(ALS!$A:$A)-1),".",",")," ","")),1)="&lt;"),"&lt;"&amp;VALUE(SUBSTITUTE(SUBSTITUTE(SUBSTITUTE(INDIRECT("ALS!"&amp;SUBSTITUTE(ADDRESS(1,$A33+($AN$7-$AN$8),4),"1","")&amp;MATCH(AI$3,ALS!$A:$A,0)+ROW(ALS!$A:$A)-1),".",",")," ",""),"&lt;",""))*AI$2,NOT(ISERROR(VALUE(SUBSTITUTE(SUBSTITUTE(INDIRECT("ALS!"&amp;SUBSTITUTE(ADDRESS(1,$A33+($AN$7-$AN$8),4),"1","")&amp;MATCH(AI$3,ALS!$A:$A,0)+ROW(ALS!$A:$A)-1),".",",")," ","")))),VALUE(SUBSTITUTE(SUBSTITUTE(INDIRECT("ALS!"&amp;SUBSTITUTE(ADDRESS(1,$A33+($AN$7-$AN$8),4),"1","")&amp;MATCH(AI$3,ALS!$A:$A,0)+ROW(ALS!$A:$A)-1),".",",")," ","")),TRUE,"ERROR")</f>
        <v>#VALUE!</v>
      </c>
      <c r="AJ33" s="26" t="e">
        <f ca="1">_xlfn.IFS(SUBSTITUTE(INDIRECT("ALS!"&amp;SUBSTITUTE(ADDRESS(1,$A33+($AN$7-$AN$8),4),"1","")&amp;MATCH(AJ$3,ALS!$A:$A,0)+ROW(ALS!$A:$A)-1)," ","")="","",ISERROR(INDIRECT("ALS!"&amp;SUBSTITUTE(ADDRESS(1,$A33+($AN$7-$AN$8),4),"1","")&amp;MATCH(AJ$3,ALS!$A:$A,0)+ROW(ALS!$A:$A)-1)),INDIRECT("ALS!"&amp;SUBSTITUTE(ADDRESS(1,$A33+($AN$7-$AN$8),4),"1","")&amp;MATCH(AJ$3,ALS!$A:$A,0)+ROW(ALS!$A:$A)-1),OR(LOWER(SUBSTITUTE(SUBSTITUTE(INDIRECT("ALS!"&amp;SUBSTITUTE(ADDRESS(1,$A33+($AN$7-$AN$8),4),"1","")&amp;MATCH(AJ$3,ALS!$A:$A,0)+ROW(ALS!$A:$A)-1),".","")," ",""))="nd",LOWER(SUBSTITUTE(SUBSTITUTE(INDIRECT("ALS!"&amp;SUBSTITUTE(ADDRESS(1,$A33+($AN$7-$AN$8),4),"1","")&amp;MATCH(AJ$3,ALS!$A:$A,0)+ROW(ALS!$A:$A)-1),".","")," ",""))="ikkepåvist"),"n.d.",OR(LEFT(LOWER(SUBSTITUTE(SUBSTITUTE(INDIRECT("ALS!"&amp;SUBSTITUTE(ADDRESS(1,$A33+($AN$7-$AN$8),4),"1","")&amp;MATCH(AJ$3,ALS!$A:$A,0)+ROW(ALS!$A:$A)-1),".",",")," ","")),2)="&lt; ",LEFT(LOWER(SUBSTITUTE(SUBSTITUTE(INDIRECT("ALS!"&amp;SUBSTITUTE(ADDRESS(1,$A33+($AN$7-$AN$8),4),"1","")&amp;MATCH(AJ$3,ALS!$A:$A,0)+ROW(ALS!$A:$A)-1),".",",")," ","")),1)="&lt;"),"&lt;"&amp;VALUE(SUBSTITUTE(SUBSTITUTE(SUBSTITUTE(INDIRECT("ALS!"&amp;SUBSTITUTE(ADDRESS(1,$A33+($AN$7-$AN$8),4),"1","")&amp;MATCH(AJ$3,ALS!$A:$A,0)+ROW(ALS!$A:$A)-1),".",",")," ",""),"&lt;",""))*AJ$2,NOT(ISERROR(VALUE(SUBSTITUTE(SUBSTITUTE(INDIRECT("ALS!"&amp;SUBSTITUTE(ADDRESS(1,$A33+($AN$7-$AN$8),4),"1","")&amp;MATCH(AJ$3,ALS!$A:$A,0)+ROW(ALS!$A:$A)-1),".",",")," ","")))),VALUE(SUBSTITUTE(SUBSTITUTE(INDIRECT("ALS!"&amp;SUBSTITUTE(ADDRESS(1,$A33+($AN$7-$AN$8),4),"1","")&amp;MATCH(AJ$3,ALS!$A:$A,0)+ROW(ALS!$A:$A)-1),".",",")," ","")),TRUE,"ERROR")</f>
        <v>#VALUE!</v>
      </c>
    </row>
    <row r="34" spans="1:36" x14ac:dyDescent="0.25">
      <c r="A34" t="e">
        <f t="shared" ca="1" si="4"/>
        <v>#VALUE!</v>
      </c>
      <c r="B34" t="e">
        <f ca="1">IF(
LEN(C34)&gt;0,
SUBSTITUTE(SUBSTITUTE(SUBSTITUTE(INDIRECT("ALS!"&amp;SUBSTITUTE(ADDRESS(1,A34+($AN$7-$AN$8),4),"1","")&amp;MATCH("ELEMENT",ALS!A:A,0)+ROW(ALS!A:A)-1),"Jord",""),"Sediment",""),C34,""),
SUBSTITUTE(SUBSTITUTE(INDIRECT("ALS!"&amp;SUBSTITUTE(ADDRESS(1,A34+($AN$7-$AN$8),4),"1","")&amp;MATCH("ELEMENT",ALS!A:A,0)+ROW(ALS!A:A)-1),"Jord",""),"Sediment","")
)</f>
        <v>#VALUE!</v>
      </c>
      <c r="C34" t="str">
        <f ca="1" xml:space="preserve">
_xlfn.LET(_xlpm.GetName,INDIRECT("ALS!"&amp;SUBSTITUTE(ADDRESS(1,A34+($AN$7-$AN$8),4),"1","")&amp;MATCH("ELEMENT",ALS!$A$1:$A$200,0)+ROW(ALS!$A$1:$A$200)-1),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34" s="22" t="e">
        <f ca="1">IF(ISERROR(INDIRECT("ALS!"&amp;SUBSTITUTE(ADDRESS(1,$A34+($AN$7-$AN$8),4),"1","")&amp;MATCH(D$3,ALS!$A:$A,0)+ROW(ALS!$A:$A)-1)),INDIRECT("ALS!"&amp;SUBSTITUTE(ADDRESS(1,$A34+($AN$7-$AN$8),4),"1","")&amp;MATCH(D$3,ALS!$A:$A,0)+ROW(ALS!$A:$A)-1),IF(INDIRECT("ALS!"&amp;SUBSTITUTE(ADDRESS(1,$A34+($AN$7-$AN$8),4),"1","")&amp;MATCH(D$3,ALS!$A:$A,0)+ROW(ALS!$A:$A)-1)="n.d.","n.d.",IF(VALUE(SUBSTITUTE(SUBSTITUTE(INDIRECT("ALS!"&amp;SUBSTITUTE(ADDRESS(1,$A34+($AN$7-$AN$8),4),"1","")&amp;MATCH(D$3,ALS!$A:$A,0)+ROW(ALS!$A:$A)-1),".",","),"&lt;",""))&lt;=AV$4,"&lt;"&amp;AV$4,VALUE(SUBSTITUTE(SUBSTITUTE(INDIRECT("ALS!"&amp;SUBSTITUTE(ADDRESS(1,$A34+($AN$7-$AN$8),4),"1","")&amp;MATCH(D$3,ALS!$A:$A,0)+ROW(ALS!$A:$A)-1),".",","),"&lt;","")))))</f>
        <v>#VALUE!</v>
      </c>
      <c r="E34" s="22" t="e">
        <f ca="1">IF(ISERROR(INDIRECT("ALS!"&amp;SUBSTITUTE(ADDRESS(1,$A34+($AN$7-$AN$8),4),"1","")&amp;MATCH(E$3,ALS!$A:$A,0)+ROW(ALS!$A:$A)-1)),INDIRECT("ALS!"&amp;SUBSTITUTE(ADDRESS(1,$A34+($AN$7-$AN$8),4),"1","")&amp;MATCH(E$3,ALS!$A:$A,0)+ROW(ALS!$A:$A)-1),IF(INDIRECT("ALS!"&amp;SUBSTITUTE(ADDRESS(1,$A34+($AN$7-$AN$8),4),"1","")&amp;MATCH(E$3,ALS!$A:$A,0)+ROW(ALS!$A:$A)-1)="n.d.","n.d.",IF(VALUE(SUBSTITUTE(SUBSTITUTE(INDIRECT("ALS!"&amp;SUBSTITUTE(ADDRESS(1,$A34+($AN$7-$AN$8),4),"1","")&amp;MATCH(E$3,ALS!$A:$A,0)+ROW(ALS!$A:$A)-1),".",","),"&lt;",""))&lt;=AW$4,"&lt;"&amp;AW$4,VALUE(SUBSTITUTE(SUBSTITUTE(INDIRECT("ALS!"&amp;SUBSTITUTE(ADDRESS(1,$A34+($AN$7-$AN$8),4),"1","")&amp;MATCH(E$3,ALS!$A:$A,0)+ROW(ALS!$A:$A)-1),".",","),"&lt;","")))))</f>
        <v>#VALUE!</v>
      </c>
      <c r="F34" s="22" t="e">
        <f ca="1">IF(ISERROR(INDIRECT("ALS!"&amp;SUBSTITUTE(ADDRESS(1,$A34+($AN$7-$AN$8),4),"1","")&amp;MATCH(F$3,ALS!$A:$A,0)+ROW(ALS!$A:$A)-1)),INDIRECT("ALS!"&amp;SUBSTITUTE(ADDRESS(1,$A34+($AN$7-$AN$8),4),"1","")&amp;MATCH(F$3,ALS!$A:$A,0)+ROW(ALS!$A:$A)-1),IF(INDIRECT("ALS!"&amp;SUBSTITUTE(ADDRESS(1,$A34+($AN$7-$AN$8),4),"1","")&amp;MATCH(F$3,ALS!$A:$A,0)+ROW(ALS!$A:$A)-1)="n.d.","n.d.",IF(VALUE(SUBSTITUTE(SUBSTITUTE(INDIRECT("ALS!"&amp;SUBSTITUTE(ADDRESS(1,$A34+($AN$7-$AN$8),4),"1","")&amp;MATCH(F$3,ALS!$A:$A,0)+ROW(ALS!$A:$A)-1),".",","),"&lt;",""))&lt;=AX$4,"&lt;"&amp;AX$4,VALUE(SUBSTITUTE(SUBSTITUTE(INDIRECT("ALS!"&amp;SUBSTITUTE(ADDRESS(1,$A34+($AN$7-$AN$8),4),"1","")&amp;MATCH(F$3,ALS!$A:$A,0)+ROW(ALS!$A:$A)-1),".",","),"&lt;","")))))</f>
        <v>#VALUE!</v>
      </c>
      <c r="G34" s="26" t="e">
        <f ca="1">_xlfn.LET(_xlpm.GetVal,INDIRECT("ALS!"&amp;SUBSTITUTE(ADDRESS(1,$A34+($AN$7-$AN$8),4),"1","")&amp;MATCH(G$3,ALS!$A:$A,0)+ROW(ALS!$A$1:$A$200)-1),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34" s="26" t="e">
        <f ca="1">_xlfn.LET(_xlpm.GetVal,INDIRECT("ALS!"&amp;SUBSTITUTE(ADDRESS(1,$A34+($AN$7-$AN$8),4),"1","")&amp;MATCH(H$3,ALS!$A:$A,0)+ROW(ALS!$A$1:$A$200)-1),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34" s="26" t="e">
        <f ca="1">_xlfn.LET(_xlpm.GetVal,INDIRECT("ALS!"&amp;SUBSTITUTE(ADDRESS(1,$A34+($AN$7-$AN$8),4),"1","")&amp;MATCH(I$3,ALS!$A:$A,0)+ROW(ALS!$A$1:$A$200)-1),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34" s="26" t="e">
        <f ca="1">_xlfn.LET(_xlpm.GetVal,INDIRECT("ALS!"&amp;SUBSTITUTE(ADDRESS(1,$A34+($AN$7-$AN$8),4),"1","")&amp;MATCH(J$3,ALS!$A:$A,0)+ROW(ALS!$A$1:$A$200)-1),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34" s="26" t="e">
        <f ca="1">_xlfn.LET(_xlpm.GetVal,INDIRECT("ALS!"&amp;SUBSTITUTE(ADDRESS(1,$A34+($AN$7-$AN$8),4),"1","")&amp;MATCH(K$3,ALS!$A:$A,0)+ROW(ALS!$A$1:$A$200)-1),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34" s="26" t="e">
        <f ca="1">_xlfn.LET(_xlpm.GetVal,INDIRECT("ALS!"&amp;SUBSTITUTE(ADDRESS(1,$A34+($AN$7-$AN$8),4),"1","")&amp;MATCH(L$3,ALS!$A:$A,0)+ROW(ALS!$A$1:$A$200)-1),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34" s="26" t="e">
        <f ca="1">_xlfn.LET(_xlpm.GetVal,INDIRECT("ALS!"&amp;SUBSTITUTE(ADDRESS(1,$A34+($AN$7-$AN$8),4),"1","")&amp;MATCH(M$3,ALS!$A:$A,0)+ROW(ALS!$A$1:$A$200)-1),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34" s="26" t="e">
        <f ca="1">_xlfn.LET(_xlpm.GetVal,INDIRECT("ALS!"&amp;SUBSTITUTE(ADDRESS(1,$A34+($AN$7-$AN$8),4),"1","")&amp;MATCH(N$3,ALS!$A:$A,0)+ROW(ALS!$A$1:$A$200)-1),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34" s="26" t="e">
        <f ca="1">_xlfn.LET(_xlpm.GetVal,INDIRECT("ALS!"&amp;SUBSTITUTE(ADDRESS(1,$A34+($AN$7-$AN$8),4),"1","")&amp;MATCH(O$3,ALS!$A:$A,0)+ROW(ALS!$A$1:$A$200)-1),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34" s="26" t="e">
        <f ca="1">_xlfn.LET(_xlpm.GetVal,INDIRECT("ALS!"&amp;SUBSTITUTE(ADDRESS(1,$A34+($AN$7-$AN$8),4),"1","")&amp;MATCH(P$3,ALS!$A:$A,0)+ROW(ALS!$A$1:$A$200)-1),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34" s="26" t="e">
        <f ca="1">_xlfn.LET(_xlpm.GetVal,INDIRECT("ALS!"&amp;SUBSTITUTE(ADDRESS(1,$A34+($AN$7-$AN$8),4),"1","")&amp;MATCH(Q$3,ALS!$A:$A,0)+ROW(ALS!$A$1:$A$200)-1),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34" s="26" t="e">
        <f ca="1">_xlfn.LET(_xlpm.GetVal,INDIRECT("ALS!"&amp;SUBSTITUTE(ADDRESS(1,$A34+($AN$7-$AN$8),4),"1","")&amp;MATCH(R$3,ALS!$A:$A,0)+ROW(ALS!$A$1:$A$200)-1),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34" s="26" t="e">
        <f ca="1">_xlfn.LET(_xlpm.GetVal,INDIRECT("ALS!"&amp;SUBSTITUTE(ADDRESS(1,$A34+($AN$7-$AN$8),4),"1","")&amp;MATCH(S$3,ALS!$A:$A,0)+ROW(ALS!$A$1:$A$200)-1),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34" s="26" t="e">
        <f ca="1">_xlfn.LET(_xlpm.GetVal,INDIRECT("ALS!"&amp;SUBSTITUTE(ADDRESS(1,$A34+($AN$7-$AN$8),4),"1","")&amp;MATCH(T$3,ALS!$A:$A,0)+ROW(ALS!$A$1:$A$200)-1),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34" s="26" t="e">
        <f ca="1">_xlfn.LET(_xlpm.GetVal,INDIRECT("ALS!"&amp;SUBSTITUTE(ADDRESS(1,$A34+($AN$7-$AN$8),4),"1","")&amp;MATCH(U$3,ALS!$A:$A,0)+ROW(ALS!$A$1:$A$200)-1),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34" s="26" t="e">
        <f ca="1">_xlfn.LET(_xlpm.GetVal,INDIRECT("ALS!"&amp;SUBSTITUTE(ADDRESS(1,$A34+($AN$7-$AN$8),4),"1","")&amp;MATCH(V$3,ALS!$A:$A,0)+ROW(ALS!$A$1:$A$200)-1),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34" s="26" t="e">
        <f ca="1">_xlfn.LET(_xlpm.GetVal,INDIRECT("ALS!"&amp;SUBSTITUTE(ADDRESS(1,$A34+($AN$7-$AN$8),4),"1","")&amp;MATCH(W$3,ALS!$A:$A,0)+ROW(ALS!$A$1:$A$200)-1),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34" s="26" t="e">
        <f ca="1">_xlfn.LET(_xlpm.GetVal,INDIRECT("ALS!"&amp;SUBSTITUTE(ADDRESS(1,$A34+($AN$7-$AN$8),4),"1","")&amp;MATCH(X$3,ALS!$A:$A,0)+ROW(ALS!$A$1:$A$200)-1),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34" s="26" t="e">
        <f ca="1">_xlfn.LET(_xlpm.GetVal,INDIRECT("ALS!"&amp;SUBSTITUTE(ADDRESS(1,$A34+($AN$7-$AN$8),4),"1","")&amp;MATCH(Y$3,ALS!$A:$A,0)+ROW(ALS!$A$1:$A$200)-1),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34" s="26" t="e">
        <f ca="1">_xlfn.LET(_xlpm.GetVal,INDIRECT("ALS!"&amp;SUBSTITUTE(ADDRESS(1,$A34+($AN$7-$AN$8),4),"1","")&amp;MATCH(Z$3,ALS!$A:$A,0)+ROW(ALS!$A$1:$A$200)-1),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34" s="26" t="e">
        <f ca="1">_xlfn.LET(_xlpm.GetVal,INDIRECT("ALS!"&amp;SUBSTITUTE(ADDRESS(1,$A34+($AN$7-$AN$8),4),"1","")&amp;MATCH(AA$3,ALS!$A:$A,0)+ROW(ALS!$A$1:$A$200)-1),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34" s="26" t="e">
        <f ca="1">_xlfn.LET(_xlpm.GetVal,INDIRECT("ALS!"&amp;SUBSTITUTE(ADDRESS(1,$A34+($AN$7-$AN$8),4),"1","")&amp;MATCH(AB$3,ALS!$A:$A,0)+ROW(ALS!$A$1:$A$200)-1),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34" s="26" t="e">
        <f ca="1">_xlfn.LET(_xlpm.GetVal,INDIRECT("ALS!"&amp;SUBSTITUTE(ADDRESS(1,$A34+($AN$7-$AN$8),4),"1","")&amp;MATCH(AC$3,ALS!$A:$A,0)+ROW(ALS!$A$1:$A$200)-1),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34" s="26" t="e">
        <f ca="1">_xlfn.LET(_xlpm.GetVal,INDIRECT("ALS!"&amp;SUBSTITUTE(ADDRESS(1,$A34+($AN$7-$AN$8),4),"1","")&amp;MATCH(AD$3,ALS!$A:$A,0)+ROW(ALS!$A$1:$A$200)-1),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34" s="26" t="e">
        <f ca="1">_xlfn.LET(_xlpm.GetVal,INDIRECT("ALS!"&amp;SUBSTITUTE(ADDRESS(1,$A34+($AN$7-$AN$8),4),"1","")&amp;MATCH(AE$3,ALS!$A:$A,0)+ROW(ALS!$A$1:$A$200)-1),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34" s="26" t="e">
        <f ca="1">_xlfn.LET(_xlpm.GetVal,INDIRECT("ALS!"&amp;SUBSTITUTE(ADDRESS(1,$A34+($AN$7-$AN$8),4),"1","")&amp;MATCH(AF$3,ALS!$A:$A,0)+ROW(ALS!$A$1:$A$200)-1),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34" s="26" t="e">
        <f ca="1">_xlfn.LET(_xlpm.GetVal,INDIRECT("ALS!"&amp;SUBSTITUTE(ADDRESS(1,$A34+($AN$7-$AN$8),4),"1","")&amp;MATCH(AG$3,ALS!$A:$A,0)+ROW(ALS!$A$1:$A$200)-1),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34" s="25" t="str">
        <f t="shared" ca="1" si="3"/>
        <v/>
      </c>
      <c r="AI34" s="26" t="e">
        <f ca="1">_xlfn.IFS(SUBSTITUTE(INDIRECT("ALS!"&amp;SUBSTITUTE(ADDRESS(1,$A34+($AN$7-$AN$8),4),"1","")&amp;MATCH(AI$3,ALS!$A:$A,0)+ROW(ALS!$A:$A)-1)," ","")="","",ISERROR(INDIRECT("ALS!"&amp;SUBSTITUTE(ADDRESS(1,$A34+($AN$7-$AN$8),4),"1","")&amp;MATCH(AI$3,ALS!$A:$A,0)+ROW(ALS!$A:$A)-1)),INDIRECT("ALS!"&amp;SUBSTITUTE(ADDRESS(1,$A34+($AN$7-$AN$8),4),"1","")&amp;MATCH(AI$3,ALS!$A:$A,0)+ROW(ALS!$A:$A)-1),OR(LOWER(SUBSTITUTE(SUBSTITUTE(INDIRECT("ALS!"&amp;SUBSTITUTE(ADDRESS(1,$A34+($AN$7-$AN$8),4),"1","")&amp;MATCH(AI$3,ALS!$A:$A,0)+ROW(ALS!$A:$A)-1),".","")," ",""))="nd",LOWER(SUBSTITUTE(SUBSTITUTE(INDIRECT("ALS!"&amp;SUBSTITUTE(ADDRESS(1,$A34+($AN$7-$AN$8),4),"1","")&amp;MATCH(AI$3,ALS!$A:$A,0)+ROW(ALS!$A:$A)-1),".","")," ",""))="ikkepåvist"),"n.d.",OR(LEFT(LOWER(SUBSTITUTE(SUBSTITUTE(INDIRECT("ALS!"&amp;SUBSTITUTE(ADDRESS(1,$A34+($AN$7-$AN$8),4),"1","")&amp;MATCH(AI$3,ALS!$A:$A,0)+ROW(ALS!$A:$A)-1),".",",")," ","")),2)="&lt; ",LEFT(LOWER(SUBSTITUTE(SUBSTITUTE(INDIRECT("ALS!"&amp;SUBSTITUTE(ADDRESS(1,$A34+($AN$7-$AN$8),4),"1","")&amp;MATCH(AI$3,ALS!$A:$A,0)+ROW(ALS!$A:$A)-1),".",",")," ","")),1)="&lt;"),"&lt;"&amp;VALUE(SUBSTITUTE(SUBSTITUTE(SUBSTITUTE(INDIRECT("ALS!"&amp;SUBSTITUTE(ADDRESS(1,$A34+($AN$7-$AN$8),4),"1","")&amp;MATCH(AI$3,ALS!$A:$A,0)+ROW(ALS!$A:$A)-1),".",",")," ",""),"&lt;",""))*AI$2,NOT(ISERROR(VALUE(SUBSTITUTE(SUBSTITUTE(INDIRECT("ALS!"&amp;SUBSTITUTE(ADDRESS(1,$A34+($AN$7-$AN$8),4),"1","")&amp;MATCH(AI$3,ALS!$A:$A,0)+ROW(ALS!$A:$A)-1),".",",")," ","")))),VALUE(SUBSTITUTE(SUBSTITUTE(INDIRECT("ALS!"&amp;SUBSTITUTE(ADDRESS(1,$A34+($AN$7-$AN$8),4),"1","")&amp;MATCH(AI$3,ALS!$A:$A,0)+ROW(ALS!$A:$A)-1),".",",")," ","")),TRUE,"ERROR")</f>
        <v>#VALUE!</v>
      </c>
      <c r="AJ34" s="26" t="e">
        <f ca="1">_xlfn.IFS(SUBSTITUTE(INDIRECT("ALS!"&amp;SUBSTITUTE(ADDRESS(1,$A34+($AN$7-$AN$8),4),"1","")&amp;MATCH(AJ$3,ALS!$A:$A,0)+ROW(ALS!$A:$A)-1)," ","")="","",ISERROR(INDIRECT("ALS!"&amp;SUBSTITUTE(ADDRESS(1,$A34+($AN$7-$AN$8),4),"1","")&amp;MATCH(AJ$3,ALS!$A:$A,0)+ROW(ALS!$A:$A)-1)),INDIRECT("ALS!"&amp;SUBSTITUTE(ADDRESS(1,$A34+($AN$7-$AN$8),4),"1","")&amp;MATCH(AJ$3,ALS!$A:$A,0)+ROW(ALS!$A:$A)-1),OR(LOWER(SUBSTITUTE(SUBSTITUTE(INDIRECT("ALS!"&amp;SUBSTITUTE(ADDRESS(1,$A34+($AN$7-$AN$8),4),"1","")&amp;MATCH(AJ$3,ALS!$A:$A,0)+ROW(ALS!$A:$A)-1),".","")," ",""))="nd",LOWER(SUBSTITUTE(SUBSTITUTE(INDIRECT("ALS!"&amp;SUBSTITUTE(ADDRESS(1,$A34+($AN$7-$AN$8),4),"1","")&amp;MATCH(AJ$3,ALS!$A:$A,0)+ROW(ALS!$A:$A)-1),".","")," ",""))="ikkepåvist"),"n.d.",OR(LEFT(LOWER(SUBSTITUTE(SUBSTITUTE(INDIRECT("ALS!"&amp;SUBSTITUTE(ADDRESS(1,$A34+($AN$7-$AN$8),4),"1","")&amp;MATCH(AJ$3,ALS!$A:$A,0)+ROW(ALS!$A:$A)-1),".",",")," ","")),2)="&lt; ",LEFT(LOWER(SUBSTITUTE(SUBSTITUTE(INDIRECT("ALS!"&amp;SUBSTITUTE(ADDRESS(1,$A34+($AN$7-$AN$8),4),"1","")&amp;MATCH(AJ$3,ALS!$A:$A,0)+ROW(ALS!$A:$A)-1),".",",")," ","")),1)="&lt;"),"&lt;"&amp;VALUE(SUBSTITUTE(SUBSTITUTE(SUBSTITUTE(INDIRECT("ALS!"&amp;SUBSTITUTE(ADDRESS(1,$A34+($AN$7-$AN$8),4),"1","")&amp;MATCH(AJ$3,ALS!$A:$A,0)+ROW(ALS!$A:$A)-1),".",",")," ",""),"&lt;",""))*AJ$2,NOT(ISERROR(VALUE(SUBSTITUTE(SUBSTITUTE(INDIRECT("ALS!"&amp;SUBSTITUTE(ADDRESS(1,$A34+($AN$7-$AN$8),4),"1","")&amp;MATCH(AJ$3,ALS!$A:$A,0)+ROW(ALS!$A:$A)-1),".",",")," ","")))),VALUE(SUBSTITUTE(SUBSTITUTE(INDIRECT("ALS!"&amp;SUBSTITUTE(ADDRESS(1,$A34+($AN$7-$AN$8),4),"1","")&amp;MATCH(AJ$3,ALS!$A:$A,0)+ROW(ALS!$A:$A)-1),".",",")," ","")),TRUE,"ERROR")</f>
        <v>#VALUE!</v>
      </c>
    </row>
    <row r="35" spans="1:36" x14ac:dyDescent="0.25">
      <c r="A35" t="e">
        <f t="shared" ca="1" si="4"/>
        <v>#VALUE!</v>
      </c>
      <c r="B35" t="e">
        <f ca="1">IF(
LEN(C35)&gt;0,
SUBSTITUTE(SUBSTITUTE(SUBSTITUTE(INDIRECT("ALS!"&amp;SUBSTITUTE(ADDRESS(1,A35+($AN$7-$AN$8),4),"1","")&amp;MATCH("ELEMENT",ALS!A:A,0)+ROW(ALS!A:A)-1),"Jord",""),"Sediment",""),C35,""),
SUBSTITUTE(SUBSTITUTE(INDIRECT("ALS!"&amp;SUBSTITUTE(ADDRESS(1,A35+($AN$7-$AN$8),4),"1","")&amp;MATCH("ELEMENT",ALS!A:A,0)+ROW(ALS!A:A)-1),"Jord",""),"Sediment","")
)</f>
        <v>#VALUE!</v>
      </c>
      <c r="C35" t="str">
        <f ca="1" xml:space="preserve">
_xlfn.LET(_xlpm.GetName,INDIRECT("ALS!"&amp;SUBSTITUTE(ADDRESS(1,A35+($AN$7-$AN$8),4),"1","")&amp;MATCH("ELEMENT",ALS!$A$1:$A$200,0)+ROW(ALS!$A$1:$A$200)-1),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35" s="22" t="e">
        <f ca="1">IF(ISERROR(INDIRECT("ALS!"&amp;SUBSTITUTE(ADDRESS(1,$A35+($AN$7-$AN$8),4),"1","")&amp;MATCH(D$3,ALS!$A:$A,0)+ROW(ALS!$A:$A)-1)),INDIRECT("ALS!"&amp;SUBSTITUTE(ADDRESS(1,$A35+($AN$7-$AN$8),4),"1","")&amp;MATCH(D$3,ALS!$A:$A,0)+ROW(ALS!$A:$A)-1),IF(INDIRECT("ALS!"&amp;SUBSTITUTE(ADDRESS(1,$A35+($AN$7-$AN$8),4),"1","")&amp;MATCH(D$3,ALS!$A:$A,0)+ROW(ALS!$A:$A)-1)="n.d.","n.d.",IF(VALUE(SUBSTITUTE(SUBSTITUTE(INDIRECT("ALS!"&amp;SUBSTITUTE(ADDRESS(1,$A35+($AN$7-$AN$8),4),"1","")&amp;MATCH(D$3,ALS!$A:$A,0)+ROW(ALS!$A:$A)-1),".",","),"&lt;",""))&lt;=AV$4,"&lt;"&amp;AV$4,VALUE(SUBSTITUTE(SUBSTITUTE(INDIRECT("ALS!"&amp;SUBSTITUTE(ADDRESS(1,$A35+($AN$7-$AN$8),4),"1","")&amp;MATCH(D$3,ALS!$A:$A,0)+ROW(ALS!$A:$A)-1),".",","),"&lt;","")))))</f>
        <v>#VALUE!</v>
      </c>
      <c r="E35" s="22" t="e">
        <f ca="1">IF(ISERROR(INDIRECT("ALS!"&amp;SUBSTITUTE(ADDRESS(1,$A35+($AN$7-$AN$8),4),"1","")&amp;MATCH(E$3,ALS!$A:$A,0)+ROW(ALS!$A:$A)-1)),INDIRECT("ALS!"&amp;SUBSTITUTE(ADDRESS(1,$A35+($AN$7-$AN$8),4),"1","")&amp;MATCH(E$3,ALS!$A:$A,0)+ROW(ALS!$A:$A)-1),IF(INDIRECT("ALS!"&amp;SUBSTITUTE(ADDRESS(1,$A35+($AN$7-$AN$8),4),"1","")&amp;MATCH(E$3,ALS!$A:$A,0)+ROW(ALS!$A:$A)-1)="n.d.","n.d.",IF(VALUE(SUBSTITUTE(SUBSTITUTE(INDIRECT("ALS!"&amp;SUBSTITUTE(ADDRESS(1,$A35+($AN$7-$AN$8),4),"1","")&amp;MATCH(E$3,ALS!$A:$A,0)+ROW(ALS!$A:$A)-1),".",","),"&lt;",""))&lt;=AW$4,"&lt;"&amp;AW$4,VALUE(SUBSTITUTE(SUBSTITUTE(INDIRECT("ALS!"&amp;SUBSTITUTE(ADDRESS(1,$A35+($AN$7-$AN$8),4),"1","")&amp;MATCH(E$3,ALS!$A:$A,0)+ROW(ALS!$A:$A)-1),".",","),"&lt;","")))))</f>
        <v>#VALUE!</v>
      </c>
      <c r="F35" s="22" t="e">
        <f ca="1">IF(ISERROR(INDIRECT("ALS!"&amp;SUBSTITUTE(ADDRESS(1,$A35+($AN$7-$AN$8),4),"1","")&amp;MATCH(F$3,ALS!$A:$A,0)+ROW(ALS!$A:$A)-1)),INDIRECT("ALS!"&amp;SUBSTITUTE(ADDRESS(1,$A35+($AN$7-$AN$8),4),"1","")&amp;MATCH(F$3,ALS!$A:$A,0)+ROW(ALS!$A:$A)-1),IF(INDIRECT("ALS!"&amp;SUBSTITUTE(ADDRESS(1,$A35+($AN$7-$AN$8),4),"1","")&amp;MATCH(F$3,ALS!$A:$A,0)+ROW(ALS!$A:$A)-1)="n.d.","n.d.",IF(VALUE(SUBSTITUTE(SUBSTITUTE(INDIRECT("ALS!"&amp;SUBSTITUTE(ADDRESS(1,$A35+($AN$7-$AN$8),4),"1","")&amp;MATCH(F$3,ALS!$A:$A,0)+ROW(ALS!$A:$A)-1),".",","),"&lt;",""))&lt;=AX$4,"&lt;"&amp;AX$4,VALUE(SUBSTITUTE(SUBSTITUTE(INDIRECT("ALS!"&amp;SUBSTITUTE(ADDRESS(1,$A35+($AN$7-$AN$8),4),"1","")&amp;MATCH(F$3,ALS!$A:$A,0)+ROW(ALS!$A:$A)-1),".",","),"&lt;","")))))</f>
        <v>#VALUE!</v>
      </c>
      <c r="G35" s="26" t="e">
        <f ca="1">_xlfn.LET(_xlpm.GetVal,INDIRECT("ALS!"&amp;SUBSTITUTE(ADDRESS(1,$A35+($AN$7-$AN$8),4),"1","")&amp;MATCH(G$3,ALS!$A:$A,0)+ROW(ALS!$A$1:$A$200)-1),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35" s="26" t="e">
        <f ca="1">_xlfn.LET(_xlpm.GetVal,INDIRECT("ALS!"&amp;SUBSTITUTE(ADDRESS(1,$A35+($AN$7-$AN$8),4),"1","")&amp;MATCH(H$3,ALS!$A:$A,0)+ROW(ALS!$A$1:$A$200)-1),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35" s="26" t="e">
        <f ca="1">_xlfn.LET(_xlpm.GetVal,INDIRECT("ALS!"&amp;SUBSTITUTE(ADDRESS(1,$A35+($AN$7-$AN$8),4),"1","")&amp;MATCH(I$3,ALS!$A:$A,0)+ROW(ALS!$A$1:$A$200)-1),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35" s="26" t="e">
        <f ca="1">_xlfn.LET(_xlpm.GetVal,INDIRECT("ALS!"&amp;SUBSTITUTE(ADDRESS(1,$A35+($AN$7-$AN$8),4),"1","")&amp;MATCH(J$3,ALS!$A:$A,0)+ROW(ALS!$A$1:$A$200)-1),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35" s="26" t="e">
        <f ca="1">_xlfn.LET(_xlpm.GetVal,INDIRECT("ALS!"&amp;SUBSTITUTE(ADDRESS(1,$A35+($AN$7-$AN$8),4),"1","")&amp;MATCH(K$3,ALS!$A:$A,0)+ROW(ALS!$A$1:$A$200)-1),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35" s="26" t="e">
        <f ca="1">_xlfn.LET(_xlpm.GetVal,INDIRECT("ALS!"&amp;SUBSTITUTE(ADDRESS(1,$A35+($AN$7-$AN$8),4),"1","")&amp;MATCH(L$3,ALS!$A:$A,0)+ROW(ALS!$A$1:$A$200)-1),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35" s="26" t="e">
        <f ca="1">_xlfn.LET(_xlpm.GetVal,INDIRECT("ALS!"&amp;SUBSTITUTE(ADDRESS(1,$A35+($AN$7-$AN$8),4),"1","")&amp;MATCH(M$3,ALS!$A:$A,0)+ROW(ALS!$A$1:$A$200)-1),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35" s="26" t="e">
        <f ca="1">_xlfn.LET(_xlpm.GetVal,INDIRECT("ALS!"&amp;SUBSTITUTE(ADDRESS(1,$A35+($AN$7-$AN$8),4),"1","")&amp;MATCH(N$3,ALS!$A:$A,0)+ROW(ALS!$A$1:$A$200)-1),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35" s="26" t="e">
        <f ca="1">_xlfn.LET(_xlpm.GetVal,INDIRECT("ALS!"&amp;SUBSTITUTE(ADDRESS(1,$A35+($AN$7-$AN$8),4),"1","")&amp;MATCH(O$3,ALS!$A:$A,0)+ROW(ALS!$A$1:$A$200)-1),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35" s="26" t="e">
        <f ca="1">_xlfn.LET(_xlpm.GetVal,INDIRECT("ALS!"&amp;SUBSTITUTE(ADDRESS(1,$A35+($AN$7-$AN$8),4),"1","")&amp;MATCH(P$3,ALS!$A:$A,0)+ROW(ALS!$A$1:$A$200)-1),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35" s="26" t="e">
        <f ca="1">_xlfn.LET(_xlpm.GetVal,INDIRECT("ALS!"&amp;SUBSTITUTE(ADDRESS(1,$A35+($AN$7-$AN$8),4),"1","")&amp;MATCH(Q$3,ALS!$A:$A,0)+ROW(ALS!$A$1:$A$200)-1),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35" s="26" t="e">
        <f ca="1">_xlfn.LET(_xlpm.GetVal,INDIRECT("ALS!"&amp;SUBSTITUTE(ADDRESS(1,$A35+($AN$7-$AN$8),4),"1","")&amp;MATCH(R$3,ALS!$A:$A,0)+ROW(ALS!$A$1:$A$200)-1),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35" s="26" t="e">
        <f ca="1">_xlfn.LET(_xlpm.GetVal,INDIRECT("ALS!"&amp;SUBSTITUTE(ADDRESS(1,$A35+($AN$7-$AN$8),4),"1","")&amp;MATCH(S$3,ALS!$A:$A,0)+ROW(ALS!$A$1:$A$200)-1),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35" s="26" t="e">
        <f ca="1">_xlfn.LET(_xlpm.GetVal,INDIRECT("ALS!"&amp;SUBSTITUTE(ADDRESS(1,$A35+($AN$7-$AN$8),4),"1","")&amp;MATCH(T$3,ALS!$A:$A,0)+ROW(ALS!$A$1:$A$200)-1),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35" s="26" t="e">
        <f ca="1">_xlfn.LET(_xlpm.GetVal,INDIRECT("ALS!"&amp;SUBSTITUTE(ADDRESS(1,$A35+($AN$7-$AN$8),4),"1","")&amp;MATCH(U$3,ALS!$A:$A,0)+ROW(ALS!$A$1:$A$200)-1),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35" s="26" t="e">
        <f ca="1">_xlfn.LET(_xlpm.GetVal,INDIRECT("ALS!"&amp;SUBSTITUTE(ADDRESS(1,$A35+($AN$7-$AN$8),4),"1","")&amp;MATCH(V$3,ALS!$A:$A,0)+ROW(ALS!$A$1:$A$200)-1),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35" s="26" t="e">
        <f ca="1">_xlfn.LET(_xlpm.GetVal,INDIRECT("ALS!"&amp;SUBSTITUTE(ADDRESS(1,$A35+($AN$7-$AN$8),4),"1","")&amp;MATCH(W$3,ALS!$A:$A,0)+ROW(ALS!$A$1:$A$200)-1),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35" s="26" t="e">
        <f ca="1">_xlfn.LET(_xlpm.GetVal,INDIRECT("ALS!"&amp;SUBSTITUTE(ADDRESS(1,$A35+($AN$7-$AN$8),4),"1","")&amp;MATCH(X$3,ALS!$A:$A,0)+ROW(ALS!$A$1:$A$200)-1),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35" s="26" t="e">
        <f ca="1">_xlfn.LET(_xlpm.GetVal,INDIRECT("ALS!"&amp;SUBSTITUTE(ADDRESS(1,$A35+($AN$7-$AN$8),4),"1","")&amp;MATCH(Y$3,ALS!$A:$A,0)+ROW(ALS!$A$1:$A$200)-1),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35" s="26" t="e">
        <f ca="1">_xlfn.LET(_xlpm.GetVal,INDIRECT("ALS!"&amp;SUBSTITUTE(ADDRESS(1,$A35+($AN$7-$AN$8),4),"1","")&amp;MATCH(Z$3,ALS!$A:$A,0)+ROW(ALS!$A$1:$A$200)-1),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35" s="26" t="e">
        <f ca="1">_xlfn.LET(_xlpm.GetVal,INDIRECT("ALS!"&amp;SUBSTITUTE(ADDRESS(1,$A35+($AN$7-$AN$8),4),"1","")&amp;MATCH(AA$3,ALS!$A:$A,0)+ROW(ALS!$A$1:$A$200)-1),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35" s="26" t="e">
        <f ca="1">_xlfn.LET(_xlpm.GetVal,INDIRECT("ALS!"&amp;SUBSTITUTE(ADDRESS(1,$A35+($AN$7-$AN$8),4),"1","")&amp;MATCH(AB$3,ALS!$A:$A,0)+ROW(ALS!$A$1:$A$200)-1),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35" s="26" t="e">
        <f ca="1">_xlfn.LET(_xlpm.GetVal,INDIRECT("ALS!"&amp;SUBSTITUTE(ADDRESS(1,$A35+($AN$7-$AN$8),4),"1","")&amp;MATCH(AC$3,ALS!$A:$A,0)+ROW(ALS!$A$1:$A$200)-1),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35" s="26" t="e">
        <f ca="1">_xlfn.LET(_xlpm.GetVal,INDIRECT("ALS!"&amp;SUBSTITUTE(ADDRESS(1,$A35+($AN$7-$AN$8),4),"1","")&amp;MATCH(AD$3,ALS!$A:$A,0)+ROW(ALS!$A$1:$A$200)-1),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35" s="26" t="e">
        <f ca="1">_xlfn.LET(_xlpm.GetVal,INDIRECT("ALS!"&amp;SUBSTITUTE(ADDRESS(1,$A35+($AN$7-$AN$8),4),"1","")&amp;MATCH(AE$3,ALS!$A:$A,0)+ROW(ALS!$A$1:$A$200)-1),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35" s="26" t="e">
        <f ca="1">_xlfn.LET(_xlpm.GetVal,INDIRECT("ALS!"&amp;SUBSTITUTE(ADDRESS(1,$A35+($AN$7-$AN$8),4),"1","")&amp;MATCH(AF$3,ALS!$A:$A,0)+ROW(ALS!$A$1:$A$200)-1),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35" s="26" t="e">
        <f ca="1">_xlfn.LET(_xlpm.GetVal,INDIRECT("ALS!"&amp;SUBSTITUTE(ADDRESS(1,$A35+($AN$7-$AN$8),4),"1","")&amp;MATCH(AG$3,ALS!$A:$A,0)+ROW(ALS!$A$1:$A$200)-1),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35" s="25" t="str">
        <f t="shared" ca="1" si="3"/>
        <v/>
      </c>
      <c r="AI35" s="26" t="e">
        <f ca="1">_xlfn.IFS(SUBSTITUTE(INDIRECT("ALS!"&amp;SUBSTITUTE(ADDRESS(1,$A35+($AN$7-$AN$8),4),"1","")&amp;MATCH(AI$3,ALS!$A:$A,0)+ROW(ALS!$A:$A)-1)," ","")="","",ISERROR(INDIRECT("ALS!"&amp;SUBSTITUTE(ADDRESS(1,$A35+($AN$7-$AN$8),4),"1","")&amp;MATCH(AI$3,ALS!$A:$A,0)+ROW(ALS!$A:$A)-1)),INDIRECT("ALS!"&amp;SUBSTITUTE(ADDRESS(1,$A35+($AN$7-$AN$8),4),"1","")&amp;MATCH(AI$3,ALS!$A:$A,0)+ROW(ALS!$A:$A)-1),OR(LOWER(SUBSTITUTE(SUBSTITUTE(INDIRECT("ALS!"&amp;SUBSTITUTE(ADDRESS(1,$A35+($AN$7-$AN$8),4),"1","")&amp;MATCH(AI$3,ALS!$A:$A,0)+ROW(ALS!$A:$A)-1),".","")," ",""))="nd",LOWER(SUBSTITUTE(SUBSTITUTE(INDIRECT("ALS!"&amp;SUBSTITUTE(ADDRESS(1,$A35+($AN$7-$AN$8),4),"1","")&amp;MATCH(AI$3,ALS!$A:$A,0)+ROW(ALS!$A:$A)-1),".","")," ",""))="ikkepåvist"),"n.d.",OR(LEFT(LOWER(SUBSTITUTE(SUBSTITUTE(INDIRECT("ALS!"&amp;SUBSTITUTE(ADDRESS(1,$A35+($AN$7-$AN$8),4),"1","")&amp;MATCH(AI$3,ALS!$A:$A,0)+ROW(ALS!$A:$A)-1),".",",")," ","")),2)="&lt; ",LEFT(LOWER(SUBSTITUTE(SUBSTITUTE(INDIRECT("ALS!"&amp;SUBSTITUTE(ADDRESS(1,$A35+($AN$7-$AN$8),4),"1","")&amp;MATCH(AI$3,ALS!$A:$A,0)+ROW(ALS!$A:$A)-1),".",",")," ","")),1)="&lt;"),"&lt;"&amp;VALUE(SUBSTITUTE(SUBSTITUTE(SUBSTITUTE(INDIRECT("ALS!"&amp;SUBSTITUTE(ADDRESS(1,$A35+($AN$7-$AN$8),4),"1","")&amp;MATCH(AI$3,ALS!$A:$A,0)+ROW(ALS!$A:$A)-1),".",",")," ",""),"&lt;",""))*AI$2,NOT(ISERROR(VALUE(SUBSTITUTE(SUBSTITUTE(INDIRECT("ALS!"&amp;SUBSTITUTE(ADDRESS(1,$A35+($AN$7-$AN$8),4),"1","")&amp;MATCH(AI$3,ALS!$A:$A,0)+ROW(ALS!$A:$A)-1),".",",")," ","")))),VALUE(SUBSTITUTE(SUBSTITUTE(INDIRECT("ALS!"&amp;SUBSTITUTE(ADDRESS(1,$A35+($AN$7-$AN$8),4),"1","")&amp;MATCH(AI$3,ALS!$A:$A,0)+ROW(ALS!$A:$A)-1),".",",")," ","")),TRUE,"ERROR")</f>
        <v>#VALUE!</v>
      </c>
      <c r="AJ35" s="26" t="e">
        <f ca="1">_xlfn.IFS(SUBSTITUTE(INDIRECT("ALS!"&amp;SUBSTITUTE(ADDRESS(1,$A35+($AN$7-$AN$8),4),"1","")&amp;MATCH(AJ$3,ALS!$A:$A,0)+ROW(ALS!$A:$A)-1)," ","")="","",ISERROR(INDIRECT("ALS!"&amp;SUBSTITUTE(ADDRESS(1,$A35+($AN$7-$AN$8),4),"1","")&amp;MATCH(AJ$3,ALS!$A:$A,0)+ROW(ALS!$A:$A)-1)),INDIRECT("ALS!"&amp;SUBSTITUTE(ADDRESS(1,$A35+($AN$7-$AN$8),4),"1","")&amp;MATCH(AJ$3,ALS!$A:$A,0)+ROW(ALS!$A:$A)-1),OR(LOWER(SUBSTITUTE(SUBSTITUTE(INDIRECT("ALS!"&amp;SUBSTITUTE(ADDRESS(1,$A35+($AN$7-$AN$8),4),"1","")&amp;MATCH(AJ$3,ALS!$A:$A,0)+ROW(ALS!$A:$A)-1),".","")," ",""))="nd",LOWER(SUBSTITUTE(SUBSTITUTE(INDIRECT("ALS!"&amp;SUBSTITUTE(ADDRESS(1,$A35+($AN$7-$AN$8),4),"1","")&amp;MATCH(AJ$3,ALS!$A:$A,0)+ROW(ALS!$A:$A)-1),".","")," ",""))="ikkepåvist"),"n.d.",OR(LEFT(LOWER(SUBSTITUTE(SUBSTITUTE(INDIRECT("ALS!"&amp;SUBSTITUTE(ADDRESS(1,$A35+($AN$7-$AN$8),4),"1","")&amp;MATCH(AJ$3,ALS!$A:$A,0)+ROW(ALS!$A:$A)-1),".",",")," ","")),2)="&lt; ",LEFT(LOWER(SUBSTITUTE(SUBSTITUTE(INDIRECT("ALS!"&amp;SUBSTITUTE(ADDRESS(1,$A35+($AN$7-$AN$8),4),"1","")&amp;MATCH(AJ$3,ALS!$A:$A,0)+ROW(ALS!$A:$A)-1),".",",")," ","")),1)="&lt;"),"&lt;"&amp;VALUE(SUBSTITUTE(SUBSTITUTE(SUBSTITUTE(INDIRECT("ALS!"&amp;SUBSTITUTE(ADDRESS(1,$A35+($AN$7-$AN$8),4),"1","")&amp;MATCH(AJ$3,ALS!$A:$A,0)+ROW(ALS!$A:$A)-1),".",",")," ",""),"&lt;",""))*AJ$2,NOT(ISERROR(VALUE(SUBSTITUTE(SUBSTITUTE(INDIRECT("ALS!"&amp;SUBSTITUTE(ADDRESS(1,$A35+($AN$7-$AN$8),4),"1","")&amp;MATCH(AJ$3,ALS!$A:$A,0)+ROW(ALS!$A:$A)-1),".",",")," ","")))),VALUE(SUBSTITUTE(SUBSTITUTE(INDIRECT("ALS!"&amp;SUBSTITUTE(ADDRESS(1,$A35+($AN$7-$AN$8),4),"1","")&amp;MATCH(AJ$3,ALS!$A:$A,0)+ROW(ALS!$A:$A)-1),".",",")," ","")),TRUE,"ERROR")</f>
        <v>#VALUE!</v>
      </c>
    </row>
    <row r="36" spans="1:36" x14ac:dyDescent="0.25">
      <c r="A36" t="e">
        <f t="shared" ca="1" si="4"/>
        <v>#VALUE!</v>
      </c>
      <c r="B36" t="e">
        <f ca="1">IF(
LEN(C36)&gt;0,
SUBSTITUTE(SUBSTITUTE(SUBSTITUTE(INDIRECT("ALS!"&amp;SUBSTITUTE(ADDRESS(1,A36+($AN$7-$AN$8),4),"1","")&amp;MATCH("ELEMENT",ALS!A:A,0)+ROW(ALS!A:A)-1),"Jord",""),"Sediment",""),C36,""),
SUBSTITUTE(SUBSTITUTE(INDIRECT("ALS!"&amp;SUBSTITUTE(ADDRESS(1,A36+($AN$7-$AN$8),4),"1","")&amp;MATCH("ELEMENT",ALS!A:A,0)+ROW(ALS!A:A)-1),"Jord",""),"Sediment","")
)</f>
        <v>#VALUE!</v>
      </c>
      <c r="C36" t="str">
        <f ca="1" xml:space="preserve">
_xlfn.LET(_xlpm.GetName,INDIRECT("ALS!"&amp;SUBSTITUTE(ADDRESS(1,A36+($AN$7-$AN$8),4),"1","")&amp;MATCH("ELEMENT",ALS!$A$1:$A$200,0)+ROW(ALS!$A$1:$A$200)-1),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36" s="22" t="e">
        <f ca="1">IF(ISERROR(INDIRECT("ALS!"&amp;SUBSTITUTE(ADDRESS(1,$A36+($AN$7-$AN$8),4),"1","")&amp;MATCH(D$3,ALS!$A:$A,0)+ROW(ALS!$A:$A)-1)),INDIRECT("ALS!"&amp;SUBSTITUTE(ADDRESS(1,$A36+($AN$7-$AN$8),4),"1","")&amp;MATCH(D$3,ALS!$A:$A,0)+ROW(ALS!$A:$A)-1),IF(INDIRECT("ALS!"&amp;SUBSTITUTE(ADDRESS(1,$A36+($AN$7-$AN$8),4),"1","")&amp;MATCH(D$3,ALS!$A:$A,0)+ROW(ALS!$A:$A)-1)="n.d.","n.d.",IF(VALUE(SUBSTITUTE(SUBSTITUTE(INDIRECT("ALS!"&amp;SUBSTITUTE(ADDRESS(1,$A36+($AN$7-$AN$8),4),"1","")&amp;MATCH(D$3,ALS!$A:$A,0)+ROW(ALS!$A:$A)-1),".",","),"&lt;",""))&lt;=AV$4,"&lt;"&amp;AV$4,VALUE(SUBSTITUTE(SUBSTITUTE(INDIRECT("ALS!"&amp;SUBSTITUTE(ADDRESS(1,$A36+($AN$7-$AN$8),4),"1","")&amp;MATCH(D$3,ALS!$A:$A,0)+ROW(ALS!$A:$A)-1),".",","),"&lt;","")))))</f>
        <v>#VALUE!</v>
      </c>
      <c r="E36" s="22" t="e">
        <f ca="1">IF(ISERROR(INDIRECT("ALS!"&amp;SUBSTITUTE(ADDRESS(1,$A36+($AN$7-$AN$8),4),"1","")&amp;MATCH(E$3,ALS!$A:$A,0)+ROW(ALS!$A:$A)-1)),INDIRECT("ALS!"&amp;SUBSTITUTE(ADDRESS(1,$A36+($AN$7-$AN$8),4),"1","")&amp;MATCH(E$3,ALS!$A:$A,0)+ROW(ALS!$A:$A)-1),IF(INDIRECT("ALS!"&amp;SUBSTITUTE(ADDRESS(1,$A36+($AN$7-$AN$8),4),"1","")&amp;MATCH(E$3,ALS!$A:$A,0)+ROW(ALS!$A:$A)-1)="n.d.","n.d.",IF(VALUE(SUBSTITUTE(SUBSTITUTE(INDIRECT("ALS!"&amp;SUBSTITUTE(ADDRESS(1,$A36+($AN$7-$AN$8),4),"1","")&amp;MATCH(E$3,ALS!$A:$A,0)+ROW(ALS!$A:$A)-1),".",","),"&lt;",""))&lt;=AW$4,"&lt;"&amp;AW$4,VALUE(SUBSTITUTE(SUBSTITUTE(INDIRECT("ALS!"&amp;SUBSTITUTE(ADDRESS(1,$A36+($AN$7-$AN$8),4),"1","")&amp;MATCH(E$3,ALS!$A:$A,0)+ROW(ALS!$A:$A)-1),".",","),"&lt;","")))))</f>
        <v>#VALUE!</v>
      </c>
      <c r="F36" s="22" t="e">
        <f ca="1">IF(ISERROR(INDIRECT("ALS!"&amp;SUBSTITUTE(ADDRESS(1,$A36+($AN$7-$AN$8),4),"1","")&amp;MATCH(F$3,ALS!$A:$A,0)+ROW(ALS!$A:$A)-1)),INDIRECT("ALS!"&amp;SUBSTITUTE(ADDRESS(1,$A36+($AN$7-$AN$8),4),"1","")&amp;MATCH(F$3,ALS!$A:$A,0)+ROW(ALS!$A:$A)-1),IF(INDIRECT("ALS!"&amp;SUBSTITUTE(ADDRESS(1,$A36+($AN$7-$AN$8),4),"1","")&amp;MATCH(F$3,ALS!$A:$A,0)+ROW(ALS!$A:$A)-1)="n.d.","n.d.",IF(VALUE(SUBSTITUTE(SUBSTITUTE(INDIRECT("ALS!"&amp;SUBSTITUTE(ADDRESS(1,$A36+($AN$7-$AN$8),4),"1","")&amp;MATCH(F$3,ALS!$A:$A,0)+ROW(ALS!$A:$A)-1),".",","),"&lt;",""))&lt;=AX$4,"&lt;"&amp;AX$4,VALUE(SUBSTITUTE(SUBSTITUTE(INDIRECT("ALS!"&amp;SUBSTITUTE(ADDRESS(1,$A36+($AN$7-$AN$8),4),"1","")&amp;MATCH(F$3,ALS!$A:$A,0)+ROW(ALS!$A:$A)-1),".",","),"&lt;","")))))</f>
        <v>#VALUE!</v>
      </c>
      <c r="G36" s="26" t="e">
        <f ca="1">_xlfn.LET(_xlpm.GetVal,INDIRECT("ALS!"&amp;SUBSTITUTE(ADDRESS(1,$A36+($AN$7-$AN$8),4),"1","")&amp;MATCH(G$3,ALS!$A:$A,0)+ROW(ALS!$A$1:$A$200)-1),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36" s="26" t="e">
        <f ca="1">_xlfn.LET(_xlpm.GetVal,INDIRECT("ALS!"&amp;SUBSTITUTE(ADDRESS(1,$A36+($AN$7-$AN$8),4),"1","")&amp;MATCH(H$3,ALS!$A:$A,0)+ROW(ALS!$A$1:$A$200)-1),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36" s="26" t="e">
        <f ca="1">_xlfn.LET(_xlpm.GetVal,INDIRECT("ALS!"&amp;SUBSTITUTE(ADDRESS(1,$A36+($AN$7-$AN$8),4),"1","")&amp;MATCH(I$3,ALS!$A:$A,0)+ROW(ALS!$A$1:$A$200)-1),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36" s="26" t="e">
        <f ca="1">_xlfn.LET(_xlpm.GetVal,INDIRECT("ALS!"&amp;SUBSTITUTE(ADDRESS(1,$A36+($AN$7-$AN$8),4),"1","")&amp;MATCH(J$3,ALS!$A:$A,0)+ROW(ALS!$A$1:$A$200)-1),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36" s="26" t="e">
        <f ca="1">_xlfn.LET(_xlpm.GetVal,INDIRECT("ALS!"&amp;SUBSTITUTE(ADDRESS(1,$A36+($AN$7-$AN$8),4),"1","")&amp;MATCH(K$3,ALS!$A:$A,0)+ROW(ALS!$A$1:$A$200)-1),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36" s="26" t="e">
        <f ca="1">_xlfn.LET(_xlpm.GetVal,INDIRECT("ALS!"&amp;SUBSTITUTE(ADDRESS(1,$A36+($AN$7-$AN$8),4),"1","")&amp;MATCH(L$3,ALS!$A:$A,0)+ROW(ALS!$A$1:$A$200)-1),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36" s="26" t="e">
        <f ca="1">_xlfn.LET(_xlpm.GetVal,INDIRECT("ALS!"&amp;SUBSTITUTE(ADDRESS(1,$A36+($AN$7-$AN$8),4),"1","")&amp;MATCH(M$3,ALS!$A:$A,0)+ROW(ALS!$A$1:$A$200)-1),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36" s="26" t="e">
        <f ca="1">_xlfn.LET(_xlpm.GetVal,INDIRECT("ALS!"&amp;SUBSTITUTE(ADDRESS(1,$A36+($AN$7-$AN$8),4),"1","")&amp;MATCH(N$3,ALS!$A:$A,0)+ROW(ALS!$A$1:$A$200)-1),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36" s="26" t="e">
        <f ca="1">_xlfn.LET(_xlpm.GetVal,INDIRECT("ALS!"&amp;SUBSTITUTE(ADDRESS(1,$A36+($AN$7-$AN$8),4),"1","")&amp;MATCH(O$3,ALS!$A:$A,0)+ROW(ALS!$A$1:$A$200)-1),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36" s="26" t="e">
        <f ca="1">_xlfn.LET(_xlpm.GetVal,INDIRECT("ALS!"&amp;SUBSTITUTE(ADDRESS(1,$A36+($AN$7-$AN$8),4),"1","")&amp;MATCH(P$3,ALS!$A:$A,0)+ROW(ALS!$A$1:$A$200)-1),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36" s="26" t="e">
        <f ca="1">_xlfn.LET(_xlpm.GetVal,INDIRECT("ALS!"&amp;SUBSTITUTE(ADDRESS(1,$A36+($AN$7-$AN$8),4),"1","")&amp;MATCH(Q$3,ALS!$A:$A,0)+ROW(ALS!$A$1:$A$200)-1),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36" s="26" t="e">
        <f ca="1">_xlfn.LET(_xlpm.GetVal,INDIRECT("ALS!"&amp;SUBSTITUTE(ADDRESS(1,$A36+($AN$7-$AN$8),4),"1","")&amp;MATCH(R$3,ALS!$A:$A,0)+ROW(ALS!$A$1:$A$200)-1),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36" s="26" t="e">
        <f ca="1">_xlfn.LET(_xlpm.GetVal,INDIRECT("ALS!"&amp;SUBSTITUTE(ADDRESS(1,$A36+($AN$7-$AN$8),4),"1","")&amp;MATCH(S$3,ALS!$A:$A,0)+ROW(ALS!$A$1:$A$200)-1),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36" s="26" t="e">
        <f ca="1">_xlfn.LET(_xlpm.GetVal,INDIRECT("ALS!"&amp;SUBSTITUTE(ADDRESS(1,$A36+($AN$7-$AN$8),4),"1","")&amp;MATCH(T$3,ALS!$A:$A,0)+ROW(ALS!$A$1:$A$200)-1),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36" s="26" t="e">
        <f ca="1">_xlfn.LET(_xlpm.GetVal,INDIRECT("ALS!"&amp;SUBSTITUTE(ADDRESS(1,$A36+($AN$7-$AN$8),4),"1","")&amp;MATCH(U$3,ALS!$A:$A,0)+ROW(ALS!$A$1:$A$200)-1),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36" s="26" t="e">
        <f ca="1">_xlfn.LET(_xlpm.GetVal,INDIRECT("ALS!"&amp;SUBSTITUTE(ADDRESS(1,$A36+($AN$7-$AN$8),4),"1","")&amp;MATCH(V$3,ALS!$A:$A,0)+ROW(ALS!$A$1:$A$200)-1),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36" s="26" t="e">
        <f ca="1">_xlfn.LET(_xlpm.GetVal,INDIRECT("ALS!"&amp;SUBSTITUTE(ADDRESS(1,$A36+($AN$7-$AN$8),4),"1","")&amp;MATCH(W$3,ALS!$A:$A,0)+ROW(ALS!$A$1:$A$200)-1),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36" s="26" t="e">
        <f ca="1">_xlfn.LET(_xlpm.GetVal,INDIRECT("ALS!"&amp;SUBSTITUTE(ADDRESS(1,$A36+($AN$7-$AN$8),4),"1","")&amp;MATCH(X$3,ALS!$A:$A,0)+ROW(ALS!$A$1:$A$200)-1),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36" s="26" t="e">
        <f ca="1">_xlfn.LET(_xlpm.GetVal,INDIRECT("ALS!"&amp;SUBSTITUTE(ADDRESS(1,$A36+($AN$7-$AN$8),4),"1","")&amp;MATCH(Y$3,ALS!$A:$A,0)+ROW(ALS!$A$1:$A$200)-1),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36" s="26" t="e">
        <f ca="1">_xlfn.LET(_xlpm.GetVal,INDIRECT("ALS!"&amp;SUBSTITUTE(ADDRESS(1,$A36+($AN$7-$AN$8),4),"1","")&amp;MATCH(Z$3,ALS!$A:$A,0)+ROW(ALS!$A$1:$A$200)-1),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36" s="26" t="e">
        <f ca="1">_xlfn.LET(_xlpm.GetVal,INDIRECT("ALS!"&amp;SUBSTITUTE(ADDRESS(1,$A36+($AN$7-$AN$8),4),"1","")&amp;MATCH(AA$3,ALS!$A:$A,0)+ROW(ALS!$A$1:$A$200)-1),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36" s="26" t="e">
        <f ca="1">_xlfn.LET(_xlpm.GetVal,INDIRECT("ALS!"&amp;SUBSTITUTE(ADDRESS(1,$A36+($AN$7-$AN$8),4),"1","")&amp;MATCH(AB$3,ALS!$A:$A,0)+ROW(ALS!$A$1:$A$200)-1),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36" s="26" t="e">
        <f ca="1">_xlfn.LET(_xlpm.GetVal,INDIRECT("ALS!"&amp;SUBSTITUTE(ADDRESS(1,$A36+($AN$7-$AN$8),4),"1","")&amp;MATCH(AC$3,ALS!$A:$A,0)+ROW(ALS!$A$1:$A$200)-1),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36" s="26" t="e">
        <f ca="1">_xlfn.LET(_xlpm.GetVal,INDIRECT("ALS!"&amp;SUBSTITUTE(ADDRESS(1,$A36+($AN$7-$AN$8),4),"1","")&amp;MATCH(AD$3,ALS!$A:$A,0)+ROW(ALS!$A$1:$A$200)-1),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36" s="26" t="e">
        <f ca="1">_xlfn.LET(_xlpm.GetVal,INDIRECT("ALS!"&amp;SUBSTITUTE(ADDRESS(1,$A36+($AN$7-$AN$8),4),"1","")&amp;MATCH(AE$3,ALS!$A:$A,0)+ROW(ALS!$A$1:$A$200)-1),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36" s="26" t="e">
        <f ca="1">_xlfn.LET(_xlpm.GetVal,INDIRECT("ALS!"&amp;SUBSTITUTE(ADDRESS(1,$A36+($AN$7-$AN$8),4),"1","")&amp;MATCH(AF$3,ALS!$A:$A,0)+ROW(ALS!$A$1:$A$200)-1),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36" s="26" t="e">
        <f ca="1">_xlfn.LET(_xlpm.GetVal,INDIRECT("ALS!"&amp;SUBSTITUTE(ADDRESS(1,$A36+($AN$7-$AN$8),4),"1","")&amp;MATCH(AG$3,ALS!$A:$A,0)+ROW(ALS!$A$1:$A$200)-1),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36" s="25" t="str">
        <f t="shared" ref="AH36:AH67" ca="1" si="5">IF(SUMPRODUCT(--ISERROR(AI36:AJ36))&lt;2,IF(SUMIF(AI36:AJ36,"&lt;&gt;#VALUE!")&lt;=BQ$4,"&lt;"&amp;BQ$4,SUMIF(AI36:AJ36,"&lt;&gt;#VALUE!")),"")</f>
        <v/>
      </c>
      <c r="AI36" s="26" t="e">
        <f ca="1">_xlfn.IFS(SUBSTITUTE(INDIRECT("ALS!"&amp;SUBSTITUTE(ADDRESS(1,$A36+($AN$7-$AN$8),4),"1","")&amp;MATCH(AI$3,ALS!$A:$A,0)+ROW(ALS!$A:$A)-1)," ","")="","",ISERROR(INDIRECT("ALS!"&amp;SUBSTITUTE(ADDRESS(1,$A36+($AN$7-$AN$8),4),"1","")&amp;MATCH(AI$3,ALS!$A:$A,0)+ROW(ALS!$A:$A)-1)),INDIRECT("ALS!"&amp;SUBSTITUTE(ADDRESS(1,$A36+($AN$7-$AN$8),4),"1","")&amp;MATCH(AI$3,ALS!$A:$A,0)+ROW(ALS!$A:$A)-1),OR(LOWER(SUBSTITUTE(SUBSTITUTE(INDIRECT("ALS!"&amp;SUBSTITUTE(ADDRESS(1,$A36+($AN$7-$AN$8),4),"1","")&amp;MATCH(AI$3,ALS!$A:$A,0)+ROW(ALS!$A:$A)-1),".","")," ",""))="nd",LOWER(SUBSTITUTE(SUBSTITUTE(INDIRECT("ALS!"&amp;SUBSTITUTE(ADDRESS(1,$A36+($AN$7-$AN$8),4),"1","")&amp;MATCH(AI$3,ALS!$A:$A,0)+ROW(ALS!$A:$A)-1),".","")," ",""))="ikkepåvist"),"n.d.",OR(LEFT(LOWER(SUBSTITUTE(SUBSTITUTE(INDIRECT("ALS!"&amp;SUBSTITUTE(ADDRESS(1,$A36+($AN$7-$AN$8),4),"1","")&amp;MATCH(AI$3,ALS!$A:$A,0)+ROW(ALS!$A:$A)-1),".",",")," ","")),2)="&lt; ",LEFT(LOWER(SUBSTITUTE(SUBSTITUTE(INDIRECT("ALS!"&amp;SUBSTITUTE(ADDRESS(1,$A36+($AN$7-$AN$8),4),"1","")&amp;MATCH(AI$3,ALS!$A:$A,0)+ROW(ALS!$A:$A)-1),".",",")," ","")),1)="&lt;"),"&lt;"&amp;VALUE(SUBSTITUTE(SUBSTITUTE(SUBSTITUTE(INDIRECT("ALS!"&amp;SUBSTITUTE(ADDRESS(1,$A36+($AN$7-$AN$8),4),"1","")&amp;MATCH(AI$3,ALS!$A:$A,0)+ROW(ALS!$A:$A)-1),".",",")," ",""),"&lt;",""))*AI$2,NOT(ISERROR(VALUE(SUBSTITUTE(SUBSTITUTE(INDIRECT("ALS!"&amp;SUBSTITUTE(ADDRESS(1,$A36+($AN$7-$AN$8),4),"1","")&amp;MATCH(AI$3,ALS!$A:$A,0)+ROW(ALS!$A:$A)-1),".",",")," ","")))),VALUE(SUBSTITUTE(SUBSTITUTE(INDIRECT("ALS!"&amp;SUBSTITUTE(ADDRESS(1,$A36+($AN$7-$AN$8),4),"1","")&amp;MATCH(AI$3,ALS!$A:$A,0)+ROW(ALS!$A:$A)-1),".",",")," ","")),TRUE,"ERROR")</f>
        <v>#VALUE!</v>
      </c>
      <c r="AJ36" s="26" t="e">
        <f ca="1">_xlfn.IFS(SUBSTITUTE(INDIRECT("ALS!"&amp;SUBSTITUTE(ADDRESS(1,$A36+($AN$7-$AN$8),4),"1","")&amp;MATCH(AJ$3,ALS!$A:$A,0)+ROW(ALS!$A:$A)-1)," ","")="","",ISERROR(INDIRECT("ALS!"&amp;SUBSTITUTE(ADDRESS(1,$A36+($AN$7-$AN$8),4),"1","")&amp;MATCH(AJ$3,ALS!$A:$A,0)+ROW(ALS!$A:$A)-1)),INDIRECT("ALS!"&amp;SUBSTITUTE(ADDRESS(1,$A36+($AN$7-$AN$8),4),"1","")&amp;MATCH(AJ$3,ALS!$A:$A,0)+ROW(ALS!$A:$A)-1),OR(LOWER(SUBSTITUTE(SUBSTITUTE(INDIRECT("ALS!"&amp;SUBSTITUTE(ADDRESS(1,$A36+($AN$7-$AN$8),4),"1","")&amp;MATCH(AJ$3,ALS!$A:$A,0)+ROW(ALS!$A:$A)-1),".","")," ",""))="nd",LOWER(SUBSTITUTE(SUBSTITUTE(INDIRECT("ALS!"&amp;SUBSTITUTE(ADDRESS(1,$A36+($AN$7-$AN$8),4),"1","")&amp;MATCH(AJ$3,ALS!$A:$A,0)+ROW(ALS!$A:$A)-1),".","")," ",""))="ikkepåvist"),"n.d.",OR(LEFT(LOWER(SUBSTITUTE(SUBSTITUTE(INDIRECT("ALS!"&amp;SUBSTITUTE(ADDRESS(1,$A36+($AN$7-$AN$8),4),"1","")&amp;MATCH(AJ$3,ALS!$A:$A,0)+ROW(ALS!$A:$A)-1),".",",")," ","")),2)="&lt; ",LEFT(LOWER(SUBSTITUTE(SUBSTITUTE(INDIRECT("ALS!"&amp;SUBSTITUTE(ADDRESS(1,$A36+($AN$7-$AN$8),4),"1","")&amp;MATCH(AJ$3,ALS!$A:$A,0)+ROW(ALS!$A:$A)-1),".",",")," ","")),1)="&lt;"),"&lt;"&amp;VALUE(SUBSTITUTE(SUBSTITUTE(SUBSTITUTE(INDIRECT("ALS!"&amp;SUBSTITUTE(ADDRESS(1,$A36+($AN$7-$AN$8),4),"1","")&amp;MATCH(AJ$3,ALS!$A:$A,0)+ROW(ALS!$A:$A)-1),".",",")," ",""),"&lt;",""))*AJ$2,NOT(ISERROR(VALUE(SUBSTITUTE(SUBSTITUTE(INDIRECT("ALS!"&amp;SUBSTITUTE(ADDRESS(1,$A36+($AN$7-$AN$8),4),"1","")&amp;MATCH(AJ$3,ALS!$A:$A,0)+ROW(ALS!$A:$A)-1),".",",")," ","")))),VALUE(SUBSTITUTE(SUBSTITUTE(INDIRECT("ALS!"&amp;SUBSTITUTE(ADDRESS(1,$A36+($AN$7-$AN$8),4),"1","")&amp;MATCH(AJ$3,ALS!$A:$A,0)+ROW(ALS!$A:$A)-1),".",",")," ","")),TRUE,"ERROR")</f>
        <v>#VALUE!</v>
      </c>
    </row>
    <row r="37" spans="1:36" x14ac:dyDescent="0.25">
      <c r="A37" t="e">
        <f t="shared" ref="A37:A68" ca="1" si="6">IF((A36+1)&lt;=$AN$8,A36+1,"End of samples")</f>
        <v>#VALUE!</v>
      </c>
      <c r="B37" t="e">
        <f ca="1">IF(
LEN(C37)&gt;0,
SUBSTITUTE(SUBSTITUTE(SUBSTITUTE(INDIRECT("ALS!"&amp;SUBSTITUTE(ADDRESS(1,A37+($AN$7-$AN$8),4),"1","")&amp;MATCH("ELEMENT",ALS!A:A,0)+ROW(ALS!A:A)-1),"Jord",""),"Sediment",""),C37,""),
SUBSTITUTE(SUBSTITUTE(INDIRECT("ALS!"&amp;SUBSTITUTE(ADDRESS(1,A37+($AN$7-$AN$8),4),"1","")&amp;MATCH("ELEMENT",ALS!A:A,0)+ROW(ALS!A:A)-1),"Jord",""),"Sediment","")
)</f>
        <v>#VALUE!</v>
      </c>
      <c r="C37" t="str">
        <f ca="1" xml:space="preserve">
_xlfn.LET(_xlpm.GetName,INDIRECT("ALS!"&amp;SUBSTITUTE(ADDRESS(1,A37+($AN$7-$AN$8),4),"1","")&amp;MATCH("ELEMENT",ALS!$A$1:$A$200,0)+ROW(ALS!$A$1:$A$200)-1),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37" s="22" t="e">
        <f ca="1">IF(ISERROR(INDIRECT("ALS!"&amp;SUBSTITUTE(ADDRESS(1,$A37+($AN$7-$AN$8),4),"1","")&amp;MATCH(D$3,ALS!$A:$A,0)+ROW(ALS!$A:$A)-1)),INDIRECT("ALS!"&amp;SUBSTITUTE(ADDRESS(1,$A37+($AN$7-$AN$8),4),"1","")&amp;MATCH(D$3,ALS!$A:$A,0)+ROW(ALS!$A:$A)-1),IF(INDIRECT("ALS!"&amp;SUBSTITUTE(ADDRESS(1,$A37+($AN$7-$AN$8),4),"1","")&amp;MATCH(D$3,ALS!$A:$A,0)+ROW(ALS!$A:$A)-1)="n.d.","n.d.",IF(VALUE(SUBSTITUTE(SUBSTITUTE(INDIRECT("ALS!"&amp;SUBSTITUTE(ADDRESS(1,$A37+($AN$7-$AN$8),4),"1","")&amp;MATCH(D$3,ALS!$A:$A,0)+ROW(ALS!$A:$A)-1),".",","),"&lt;",""))&lt;=AV$4,"&lt;"&amp;AV$4,VALUE(SUBSTITUTE(SUBSTITUTE(INDIRECT("ALS!"&amp;SUBSTITUTE(ADDRESS(1,$A37+($AN$7-$AN$8),4),"1","")&amp;MATCH(D$3,ALS!$A:$A,0)+ROW(ALS!$A:$A)-1),".",","),"&lt;","")))))</f>
        <v>#VALUE!</v>
      </c>
      <c r="E37" s="22" t="e">
        <f ca="1">IF(ISERROR(INDIRECT("ALS!"&amp;SUBSTITUTE(ADDRESS(1,$A37+($AN$7-$AN$8),4),"1","")&amp;MATCH(E$3,ALS!$A:$A,0)+ROW(ALS!$A:$A)-1)),INDIRECT("ALS!"&amp;SUBSTITUTE(ADDRESS(1,$A37+($AN$7-$AN$8),4),"1","")&amp;MATCH(E$3,ALS!$A:$A,0)+ROW(ALS!$A:$A)-1),IF(INDIRECT("ALS!"&amp;SUBSTITUTE(ADDRESS(1,$A37+($AN$7-$AN$8),4),"1","")&amp;MATCH(E$3,ALS!$A:$A,0)+ROW(ALS!$A:$A)-1)="n.d.","n.d.",IF(VALUE(SUBSTITUTE(SUBSTITUTE(INDIRECT("ALS!"&amp;SUBSTITUTE(ADDRESS(1,$A37+($AN$7-$AN$8),4),"1","")&amp;MATCH(E$3,ALS!$A:$A,0)+ROW(ALS!$A:$A)-1),".",","),"&lt;",""))&lt;=AW$4,"&lt;"&amp;AW$4,VALUE(SUBSTITUTE(SUBSTITUTE(INDIRECT("ALS!"&amp;SUBSTITUTE(ADDRESS(1,$A37+($AN$7-$AN$8),4),"1","")&amp;MATCH(E$3,ALS!$A:$A,0)+ROW(ALS!$A:$A)-1),".",","),"&lt;","")))))</f>
        <v>#VALUE!</v>
      </c>
      <c r="F37" s="22" t="e">
        <f ca="1">IF(ISERROR(INDIRECT("ALS!"&amp;SUBSTITUTE(ADDRESS(1,$A37+($AN$7-$AN$8),4),"1","")&amp;MATCH(F$3,ALS!$A:$A,0)+ROW(ALS!$A:$A)-1)),INDIRECT("ALS!"&amp;SUBSTITUTE(ADDRESS(1,$A37+($AN$7-$AN$8),4),"1","")&amp;MATCH(F$3,ALS!$A:$A,0)+ROW(ALS!$A:$A)-1),IF(INDIRECT("ALS!"&amp;SUBSTITUTE(ADDRESS(1,$A37+($AN$7-$AN$8),4),"1","")&amp;MATCH(F$3,ALS!$A:$A,0)+ROW(ALS!$A:$A)-1)="n.d.","n.d.",IF(VALUE(SUBSTITUTE(SUBSTITUTE(INDIRECT("ALS!"&amp;SUBSTITUTE(ADDRESS(1,$A37+($AN$7-$AN$8),4),"1","")&amp;MATCH(F$3,ALS!$A:$A,0)+ROW(ALS!$A:$A)-1),".",","),"&lt;",""))&lt;=AX$4,"&lt;"&amp;AX$4,VALUE(SUBSTITUTE(SUBSTITUTE(INDIRECT("ALS!"&amp;SUBSTITUTE(ADDRESS(1,$A37+($AN$7-$AN$8),4),"1","")&amp;MATCH(F$3,ALS!$A:$A,0)+ROW(ALS!$A:$A)-1),".",","),"&lt;","")))))</f>
        <v>#VALUE!</v>
      </c>
      <c r="G37" s="26" t="e">
        <f ca="1">_xlfn.LET(_xlpm.GetVal,INDIRECT("ALS!"&amp;SUBSTITUTE(ADDRESS(1,$A37+($AN$7-$AN$8),4),"1","")&amp;MATCH(G$3,ALS!$A:$A,0)+ROW(ALS!$A$1:$A$200)-1),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37" s="26" t="e">
        <f ca="1">_xlfn.LET(_xlpm.GetVal,INDIRECT("ALS!"&amp;SUBSTITUTE(ADDRESS(1,$A37+($AN$7-$AN$8),4),"1","")&amp;MATCH(H$3,ALS!$A:$A,0)+ROW(ALS!$A$1:$A$200)-1),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37" s="26" t="e">
        <f ca="1">_xlfn.LET(_xlpm.GetVal,INDIRECT("ALS!"&amp;SUBSTITUTE(ADDRESS(1,$A37+($AN$7-$AN$8),4),"1","")&amp;MATCH(I$3,ALS!$A:$A,0)+ROW(ALS!$A$1:$A$200)-1),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37" s="26" t="e">
        <f ca="1">_xlfn.LET(_xlpm.GetVal,INDIRECT("ALS!"&amp;SUBSTITUTE(ADDRESS(1,$A37+($AN$7-$AN$8),4),"1","")&amp;MATCH(J$3,ALS!$A:$A,0)+ROW(ALS!$A$1:$A$200)-1),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37" s="26" t="e">
        <f ca="1">_xlfn.LET(_xlpm.GetVal,INDIRECT("ALS!"&amp;SUBSTITUTE(ADDRESS(1,$A37+($AN$7-$AN$8),4),"1","")&amp;MATCH(K$3,ALS!$A:$A,0)+ROW(ALS!$A$1:$A$200)-1),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37" s="26" t="e">
        <f ca="1">_xlfn.LET(_xlpm.GetVal,INDIRECT("ALS!"&amp;SUBSTITUTE(ADDRESS(1,$A37+($AN$7-$AN$8),4),"1","")&amp;MATCH(L$3,ALS!$A:$A,0)+ROW(ALS!$A$1:$A$200)-1),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37" s="26" t="e">
        <f ca="1">_xlfn.LET(_xlpm.GetVal,INDIRECT("ALS!"&amp;SUBSTITUTE(ADDRESS(1,$A37+($AN$7-$AN$8),4),"1","")&amp;MATCH(M$3,ALS!$A:$A,0)+ROW(ALS!$A$1:$A$200)-1),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37" s="26" t="e">
        <f ca="1">_xlfn.LET(_xlpm.GetVal,INDIRECT("ALS!"&amp;SUBSTITUTE(ADDRESS(1,$A37+($AN$7-$AN$8),4),"1","")&amp;MATCH(N$3,ALS!$A:$A,0)+ROW(ALS!$A$1:$A$200)-1),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37" s="26" t="e">
        <f ca="1">_xlfn.LET(_xlpm.GetVal,INDIRECT("ALS!"&amp;SUBSTITUTE(ADDRESS(1,$A37+($AN$7-$AN$8),4),"1","")&amp;MATCH(O$3,ALS!$A:$A,0)+ROW(ALS!$A$1:$A$200)-1),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37" s="26" t="e">
        <f ca="1">_xlfn.LET(_xlpm.GetVal,INDIRECT("ALS!"&amp;SUBSTITUTE(ADDRESS(1,$A37+($AN$7-$AN$8),4),"1","")&amp;MATCH(P$3,ALS!$A:$A,0)+ROW(ALS!$A$1:$A$200)-1),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37" s="26" t="e">
        <f ca="1">_xlfn.LET(_xlpm.GetVal,INDIRECT("ALS!"&amp;SUBSTITUTE(ADDRESS(1,$A37+($AN$7-$AN$8),4),"1","")&amp;MATCH(Q$3,ALS!$A:$A,0)+ROW(ALS!$A$1:$A$200)-1),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37" s="26" t="e">
        <f ca="1">_xlfn.LET(_xlpm.GetVal,INDIRECT("ALS!"&amp;SUBSTITUTE(ADDRESS(1,$A37+($AN$7-$AN$8),4),"1","")&amp;MATCH(R$3,ALS!$A:$A,0)+ROW(ALS!$A$1:$A$200)-1),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37" s="26" t="e">
        <f ca="1">_xlfn.LET(_xlpm.GetVal,INDIRECT("ALS!"&amp;SUBSTITUTE(ADDRESS(1,$A37+($AN$7-$AN$8),4),"1","")&amp;MATCH(S$3,ALS!$A:$A,0)+ROW(ALS!$A$1:$A$200)-1),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37" s="26" t="e">
        <f ca="1">_xlfn.LET(_xlpm.GetVal,INDIRECT("ALS!"&amp;SUBSTITUTE(ADDRESS(1,$A37+($AN$7-$AN$8),4),"1","")&amp;MATCH(T$3,ALS!$A:$A,0)+ROW(ALS!$A$1:$A$200)-1),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37" s="26" t="e">
        <f ca="1">_xlfn.LET(_xlpm.GetVal,INDIRECT("ALS!"&amp;SUBSTITUTE(ADDRESS(1,$A37+($AN$7-$AN$8),4),"1","")&amp;MATCH(U$3,ALS!$A:$A,0)+ROW(ALS!$A$1:$A$200)-1),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37" s="26" t="e">
        <f ca="1">_xlfn.LET(_xlpm.GetVal,INDIRECT("ALS!"&amp;SUBSTITUTE(ADDRESS(1,$A37+($AN$7-$AN$8),4),"1","")&amp;MATCH(V$3,ALS!$A:$A,0)+ROW(ALS!$A$1:$A$200)-1),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37" s="26" t="e">
        <f ca="1">_xlfn.LET(_xlpm.GetVal,INDIRECT("ALS!"&amp;SUBSTITUTE(ADDRESS(1,$A37+($AN$7-$AN$8),4),"1","")&amp;MATCH(W$3,ALS!$A:$A,0)+ROW(ALS!$A$1:$A$200)-1),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37" s="26" t="e">
        <f ca="1">_xlfn.LET(_xlpm.GetVal,INDIRECT("ALS!"&amp;SUBSTITUTE(ADDRESS(1,$A37+($AN$7-$AN$8),4),"1","")&amp;MATCH(X$3,ALS!$A:$A,0)+ROW(ALS!$A$1:$A$200)-1),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37" s="26" t="e">
        <f ca="1">_xlfn.LET(_xlpm.GetVal,INDIRECT("ALS!"&amp;SUBSTITUTE(ADDRESS(1,$A37+($AN$7-$AN$8),4),"1","")&amp;MATCH(Y$3,ALS!$A:$A,0)+ROW(ALS!$A$1:$A$200)-1),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37" s="26" t="e">
        <f ca="1">_xlfn.LET(_xlpm.GetVal,INDIRECT("ALS!"&amp;SUBSTITUTE(ADDRESS(1,$A37+($AN$7-$AN$8),4),"1","")&amp;MATCH(Z$3,ALS!$A:$A,0)+ROW(ALS!$A$1:$A$200)-1),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37" s="26" t="e">
        <f ca="1">_xlfn.LET(_xlpm.GetVal,INDIRECT("ALS!"&amp;SUBSTITUTE(ADDRESS(1,$A37+($AN$7-$AN$8),4),"1","")&amp;MATCH(AA$3,ALS!$A:$A,0)+ROW(ALS!$A$1:$A$200)-1),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37" s="26" t="e">
        <f ca="1">_xlfn.LET(_xlpm.GetVal,INDIRECT("ALS!"&amp;SUBSTITUTE(ADDRESS(1,$A37+($AN$7-$AN$8),4),"1","")&amp;MATCH(AB$3,ALS!$A:$A,0)+ROW(ALS!$A$1:$A$200)-1),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37" s="26" t="e">
        <f ca="1">_xlfn.LET(_xlpm.GetVal,INDIRECT("ALS!"&amp;SUBSTITUTE(ADDRESS(1,$A37+($AN$7-$AN$8),4),"1","")&amp;MATCH(AC$3,ALS!$A:$A,0)+ROW(ALS!$A$1:$A$200)-1),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37" s="26" t="e">
        <f ca="1">_xlfn.LET(_xlpm.GetVal,INDIRECT("ALS!"&amp;SUBSTITUTE(ADDRESS(1,$A37+($AN$7-$AN$8),4),"1","")&amp;MATCH(AD$3,ALS!$A:$A,0)+ROW(ALS!$A$1:$A$200)-1),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37" s="26" t="e">
        <f ca="1">_xlfn.LET(_xlpm.GetVal,INDIRECT("ALS!"&amp;SUBSTITUTE(ADDRESS(1,$A37+($AN$7-$AN$8),4),"1","")&amp;MATCH(AE$3,ALS!$A:$A,0)+ROW(ALS!$A$1:$A$200)-1),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37" s="26" t="e">
        <f ca="1">_xlfn.LET(_xlpm.GetVal,INDIRECT("ALS!"&amp;SUBSTITUTE(ADDRESS(1,$A37+($AN$7-$AN$8),4),"1","")&amp;MATCH(AF$3,ALS!$A:$A,0)+ROW(ALS!$A$1:$A$200)-1),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37" s="26" t="e">
        <f ca="1">_xlfn.LET(_xlpm.GetVal,INDIRECT("ALS!"&amp;SUBSTITUTE(ADDRESS(1,$A37+($AN$7-$AN$8),4),"1","")&amp;MATCH(AG$3,ALS!$A:$A,0)+ROW(ALS!$A$1:$A$200)-1),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37" s="25" t="str">
        <f t="shared" ca="1" si="5"/>
        <v/>
      </c>
      <c r="AI37" s="26" t="e">
        <f ca="1">_xlfn.IFS(SUBSTITUTE(INDIRECT("ALS!"&amp;SUBSTITUTE(ADDRESS(1,$A37+($AN$7-$AN$8),4),"1","")&amp;MATCH(AI$3,ALS!$A:$A,0)+ROW(ALS!$A:$A)-1)," ","")="","",ISERROR(INDIRECT("ALS!"&amp;SUBSTITUTE(ADDRESS(1,$A37+($AN$7-$AN$8),4),"1","")&amp;MATCH(AI$3,ALS!$A:$A,0)+ROW(ALS!$A:$A)-1)),INDIRECT("ALS!"&amp;SUBSTITUTE(ADDRESS(1,$A37+($AN$7-$AN$8),4),"1","")&amp;MATCH(AI$3,ALS!$A:$A,0)+ROW(ALS!$A:$A)-1),OR(LOWER(SUBSTITUTE(SUBSTITUTE(INDIRECT("ALS!"&amp;SUBSTITUTE(ADDRESS(1,$A37+($AN$7-$AN$8),4),"1","")&amp;MATCH(AI$3,ALS!$A:$A,0)+ROW(ALS!$A:$A)-1),".","")," ",""))="nd",LOWER(SUBSTITUTE(SUBSTITUTE(INDIRECT("ALS!"&amp;SUBSTITUTE(ADDRESS(1,$A37+($AN$7-$AN$8),4),"1","")&amp;MATCH(AI$3,ALS!$A:$A,0)+ROW(ALS!$A:$A)-1),".","")," ",""))="ikkepåvist"),"n.d.",OR(LEFT(LOWER(SUBSTITUTE(SUBSTITUTE(INDIRECT("ALS!"&amp;SUBSTITUTE(ADDRESS(1,$A37+($AN$7-$AN$8),4),"1","")&amp;MATCH(AI$3,ALS!$A:$A,0)+ROW(ALS!$A:$A)-1),".",",")," ","")),2)="&lt; ",LEFT(LOWER(SUBSTITUTE(SUBSTITUTE(INDIRECT("ALS!"&amp;SUBSTITUTE(ADDRESS(1,$A37+($AN$7-$AN$8),4),"1","")&amp;MATCH(AI$3,ALS!$A:$A,0)+ROW(ALS!$A:$A)-1),".",",")," ","")),1)="&lt;"),"&lt;"&amp;VALUE(SUBSTITUTE(SUBSTITUTE(SUBSTITUTE(INDIRECT("ALS!"&amp;SUBSTITUTE(ADDRESS(1,$A37+($AN$7-$AN$8),4),"1","")&amp;MATCH(AI$3,ALS!$A:$A,0)+ROW(ALS!$A:$A)-1),".",",")," ",""),"&lt;",""))*AI$2,NOT(ISERROR(VALUE(SUBSTITUTE(SUBSTITUTE(INDIRECT("ALS!"&amp;SUBSTITUTE(ADDRESS(1,$A37+($AN$7-$AN$8),4),"1","")&amp;MATCH(AI$3,ALS!$A:$A,0)+ROW(ALS!$A:$A)-1),".",",")," ","")))),VALUE(SUBSTITUTE(SUBSTITUTE(INDIRECT("ALS!"&amp;SUBSTITUTE(ADDRESS(1,$A37+($AN$7-$AN$8),4),"1","")&amp;MATCH(AI$3,ALS!$A:$A,0)+ROW(ALS!$A:$A)-1),".",",")," ","")),TRUE,"ERROR")</f>
        <v>#VALUE!</v>
      </c>
      <c r="AJ37" s="26" t="e">
        <f ca="1">_xlfn.IFS(SUBSTITUTE(INDIRECT("ALS!"&amp;SUBSTITUTE(ADDRESS(1,$A37+($AN$7-$AN$8),4),"1","")&amp;MATCH(AJ$3,ALS!$A:$A,0)+ROW(ALS!$A:$A)-1)," ","")="","",ISERROR(INDIRECT("ALS!"&amp;SUBSTITUTE(ADDRESS(1,$A37+($AN$7-$AN$8),4),"1","")&amp;MATCH(AJ$3,ALS!$A:$A,0)+ROW(ALS!$A:$A)-1)),INDIRECT("ALS!"&amp;SUBSTITUTE(ADDRESS(1,$A37+($AN$7-$AN$8),4),"1","")&amp;MATCH(AJ$3,ALS!$A:$A,0)+ROW(ALS!$A:$A)-1),OR(LOWER(SUBSTITUTE(SUBSTITUTE(INDIRECT("ALS!"&amp;SUBSTITUTE(ADDRESS(1,$A37+($AN$7-$AN$8),4),"1","")&amp;MATCH(AJ$3,ALS!$A:$A,0)+ROW(ALS!$A:$A)-1),".","")," ",""))="nd",LOWER(SUBSTITUTE(SUBSTITUTE(INDIRECT("ALS!"&amp;SUBSTITUTE(ADDRESS(1,$A37+($AN$7-$AN$8),4),"1","")&amp;MATCH(AJ$3,ALS!$A:$A,0)+ROW(ALS!$A:$A)-1),".","")," ",""))="ikkepåvist"),"n.d.",OR(LEFT(LOWER(SUBSTITUTE(SUBSTITUTE(INDIRECT("ALS!"&amp;SUBSTITUTE(ADDRESS(1,$A37+($AN$7-$AN$8),4),"1","")&amp;MATCH(AJ$3,ALS!$A:$A,0)+ROW(ALS!$A:$A)-1),".",",")," ","")),2)="&lt; ",LEFT(LOWER(SUBSTITUTE(SUBSTITUTE(INDIRECT("ALS!"&amp;SUBSTITUTE(ADDRESS(1,$A37+($AN$7-$AN$8),4),"1","")&amp;MATCH(AJ$3,ALS!$A:$A,0)+ROW(ALS!$A:$A)-1),".",",")," ","")),1)="&lt;"),"&lt;"&amp;VALUE(SUBSTITUTE(SUBSTITUTE(SUBSTITUTE(INDIRECT("ALS!"&amp;SUBSTITUTE(ADDRESS(1,$A37+($AN$7-$AN$8),4),"1","")&amp;MATCH(AJ$3,ALS!$A:$A,0)+ROW(ALS!$A:$A)-1),".",",")," ",""),"&lt;",""))*AJ$2,NOT(ISERROR(VALUE(SUBSTITUTE(SUBSTITUTE(INDIRECT("ALS!"&amp;SUBSTITUTE(ADDRESS(1,$A37+($AN$7-$AN$8),4),"1","")&amp;MATCH(AJ$3,ALS!$A:$A,0)+ROW(ALS!$A:$A)-1),".",",")," ","")))),VALUE(SUBSTITUTE(SUBSTITUTE(INDIRECT("ALS!"&amp;SUBSTITUTE(ADDRESS(1,$A37+($AN$7-$AN$8),4),"1","")&amp;MATCH(AJ$3,ALS!$A:$A,0)+ROW(ALS!$A:$A)-1),".",",")," ","")),TRUE,"ERROR")</f>
        <v>#VALUE!</v>
      </c>
    </row>
    <row r="38" spans="1:36" x14ac:dyDescent="0.25">
      <c r="A38" t="e">
        <f t="shared" ca="1" si="6"/>
        <v>#VALUE!</v>
      </c>
      <c r="B38" t="e">
        <f ca="1">IF(
LEN(C38)&gt;0,
SUBSTITUTE(SUBSTITUTE(SUBSTITUTE(INDIRECT("ALS!"&amp;SUBSTITUTE(ADDRESS(1,A38+($AN$7-$AN$8),4),"1","")&amp;MATCH("ELEMENT",ALS!A:A,0)+ROW(ALS!A:A)-1),"Jord",""),"Sediment",""),C38,""),
SUBSTITUTE(SUBSTITUTE(INDIRECT("ALS!"&amp;SUBSTITUTE(ADDRESS(1,A38+($AN$7-$AN$8),4),"1","")&amp;MATCH("ELEMENT",ALS!A:A,0)+ROW(ALS!A:A)-1),"Jord",""),"Sediment","")
)</f>
        <v>#VALUE!</v>
      </c>
      <c r="C38" t="str">
        <f ca="1" xml:space="preserve">
_xlfn.LET(_xlpm.GetName,INDIRECT("ALS!"&amp;SUBSTITUTE(ADDRESS(1,A38+($AN$7-$AN$8),4),"1","")&amp;MATCH("ELEMENT",ALS!$A$1:$A$200,0)+ROW(ALS!$A$1:$A$200)-1),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38" s="22" t="e">
        <f ca="1">IF(ISERROR(INDIRECT("ALS!"&amp;SUBSTITUTE(ADDRESS(1,$A38+($AN$7-$AN$8),4),"1","")&amp;MATCH(D$3,ALS!$A:$A,0)+ROW(ALS!$A:$A)-1)),INDIRECT("ALS!"&amp;SUBSTITUTE(ADDRESS(1,$A38+($AN$7-$AN$8),4),"1","")&amp;MATCH(D$3,ALS!$A:$A,0)+ROW(ALS!$A:$A)-1),IF(INDIRECT("ALS!"&amp;SUBSTITUTE(ADDRESS(1,$A38+($AN$7-$AN$8),4),"1","")&amp;MATCH(D$3,ALS!$A:$A,0)+ROW(ALS!$A:$A)-1)="n.d.","n.d.",IF(VALUE(SUBSTITUTE(SUBSTITUTE(INDIRECT("ALS!"&amp;SUBSTITUTE(ADDRESS(1,$A38+($AN$7-$AN$8),4),"1","")&amp;MATCH(D$3,ALS!$A:$A,0)+ROW(ALS!$A:$A)-1),".",","),"&lt;",""))&lt;=AV$4,"&lt;"&amp;AV$4,VALUE(SUBSTITUTE(SUBSTITUTE(INDIRECT("ALS!"&amp;SUBSTITUTE(ADDRESS(1,$A38+($AN$7-$AN$8),4),"1","")&amp;MATCH(D$3,ALS!$A:$A,0)+ROW(ALS!$A:$A)-1),".",","),"&lt;","")))))</f>
        <v>#VALUE!</v>
      </c>
      <c r="E38" s="22" t="e">
        <f ca="1">IF(ISERROR(INDIRECT("ALS!"&amp;SUBSTITUTE(ADDRESS(1,$A38+($AN$7-$AN$8),4),"1","")&amp;MATCH(E$3,ALS!$A:$A,0)+ROW(ALS!$A:$A)-1)),INDIRECT("ALS!"&amp;SUBSTITUTE(ADDRESS(1,$A38+($AN$7-$AN$8),4),"1","")&amp;MATCH(E$3,ALS!$A:$A,0)+ROW(ALS!$A:$A)-1),IF(INDIRECT("ALS!"&amp;SUBSTITUTE(ADDRESS(1,$A38+($AN$7-$AN$8),4),"1","")&amp;MATCH(E$3,ALS!$A:$A,0)+ROW(ALS!$A:$A)-1)="n.d.","n.d.",IF(VALUE(SUBSTITUTE(SUBSTITUTE(INDIRECT("ALS!"&amp;SUBSTITUTE(ADDRESS(1,$A38+($AN$7-$AN$8),4),"1","")&amp;MATCH(E$3,ALS!$A:$A,0)+ROW(ALS!$A:$A)-1),".",","),"&lt;",""))&lt;=AW$4,"&lt;"&amp;AW$4,VALUE(SUBSTITUTE(SUBSTITUTE(INDIRECT("ALS!"&amp;SUBSTITUTE(ADDRESS(1,$A38+($AN$7-$AN$8),4),"1","")&amp;MATCH(E$3,ALS!$A:$A,0)+ROW(ALS!$A:$A)-1),".",","),"&lt;","")))))</f>
        <v>#VALUE!</v>
      </c>
      <c r="F38" s="22" t="e">
        <f ca="1">IF(ISERROR(INDIRECT("ALS!"&amp;SUBSTITUTE(ADDRESS(1,$A38+($AN$7-$AN$8),4),"1","")&amp;MATCH(F$3,ALS!$A:$A,0)+ROW(ALS!$A:$A)-1)),INDIRECT("ALS!"&amp;SUBSTITUTE(ADDRESS(1,$A38+($AN$7-$AN$8),4),"1","")&amp;MATCH(F$3,ALS!$A:$A,0)+ROW(ALS!$A:$A)-1),IF(INDIRECT("ALS!"&amp;SUBSTITUTE(ADDRESS(1,$A38+($AN$7-$AN$8),4),"1","")&amp;MATCH(F$3,ALS!$A:$A,0)+ROW(ALS!$A:$A)-1)="n.d.","n.d.",IF(VALUE(SUBSTITUTE(SUBSTITUTE(INDIRECT("ALS!"&amp;SUBSTITUTE(ADDRESS(1,$A38+($AN$7-$AN$8),4),"1","")&amp;MATCH(F$3,ALS!$A:$A,0)+ROW(ALS!$A:$A)-1),".",","),"&lt;",""))&lt;=AX$4,"&lt;"&amp;AX$4,VALUE(SUBSTITUTE(SUBSTITUTE(INDIRECT("ALS!"&amp;SUBSTITUTE(ADDRESS(1,$A38+($AN$7-$AN$8),4),"1","")&amp;MATCH(F$3,ALS!$A:$A,0)+ROW(ALS!$A:$A)-1),".",","),"&lt;","")))))</f>
        <v>#VALUE!</v>
      </c>
      <c r="G38" s="26" t="e">
        <f ca="1">_xlfn.LET(_xlpm.GetVal,INDIRECT("ALS!"&amp;SUBSTITUTE(ADDRESS(1,$A38+($AN$7-$AN$8),4),"1","")&amp;MATCH(G$3,ALS!$A:$A,0)+ROW(ALS!$A$1:$A$200)-1),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38" s="26" t="e">
        <f ca="1">_xlfn.LET(_xlpm.GetVal,INDIRECT("ALS!"&amp;SUBSTITUTE(ADDRESS(1,$A38+($AN$7-$AN$8),4),"1","")&amp;MATCH(H$3,ALS!$A:$A,0)+ROW(ALS!$A$1:$A$200)-1),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38" s="26" t="e">
        <f ca="1">_xlfn.LET(_xlpm.GetVal,INDIRECT("ALS!"&amp;SUBSTITUTE(ADDRESS(1,$A38+($AN$7-$AN$8),4),"1","")&amp;MATCH(I$3,ALS!$A:$A,0)+ROW(ALS!$A$1:$A$200)-1),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38" s="26" t="e">
        <f ca="1">_xlfn.LET(_xlpm.GetVal,INDIRECT("ALS!"&amp;SUBSTITUTE(ADDRESS(1,$A38+($AN$7-$AN$8),4),"1","")&amp;MATCH(J$3,ALS!$A:$A,0)+ROW(ALS!$A$1:$A$200)-1),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38" s="26" t="e">
        <f ca="1">_xlfn.LET(_xlpm.GetVal,INDIRECT("ALS!"&amp;SUBSTITUTE(ADDRESS(1,$A38+($AN$7-$AN$8),4),"1","")&amp;MATCH(K$3,ALS!$A:$A,0)+ROW(ALS!$A$1:$A$200)-1),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38" s="26" t="e">
        <f ca="1">_xlfn.LET(_xlpm.GetVal,INDIRECT("ALS!"&amp;SUBSTITUTE(ADDRESS(1,$A38+($AN$7-$AN$8),4),"1","")&amp;MATCH(L$3,ALS!$A:$A,0)+ROW(ALS!$A$1:$A$200)-1),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38" s="26" t="e">
        <f ca="1">_xlfn.LET(_xlpm.GetVal,INDIRECT("ALS!"&amp;SUBSTITUTE(ADDRESS(1,$A38+($AN$7-$AN$8),4),"1","")&amp;MATCH(M$3,ALS!$A:$A,0)+ROW(ALS!$A$1:$A$200)-1),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38" s="26" t="e">
        <f ca="1">_xlfn.LET(_xlpm.GetVal,INDIRECT("ALS!"&amp;SUBSTITUTE(ADDRESS(1,$A38+($AN$7-$AN$8),4),"1","")&amp;MATCH(N$3,ALS!$A:$A,0)+ROW(ALS!$A$1:$A$200)-1),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38" s="26" t="e">
        <f ca="1">_xlfn.LET(_xlpm.GetVal,INDIRECT("ALS!"&amp;SUBSTITUTE(ADDRESS(1,$A38+($AN$7-$AN$8),4),"1","")&amp;MATCH(O$3,ALS!$A:$A,0)+ROW(ALS!$A$1:$A$200)-1),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38" s="26" t="e">
        <f ca="1">_xlfn.LET(_xlpm.GetVal,INDIRECT("ALS!"&amp;SUBSTITUTE(ADDRESS(1,$A38+($AN$7-$AN$8),4),"1","")&amp;MATCH(P$3,ALS!$A:$A,0)+ROW(ALS!$A$1:$A$200)-1),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38" s="26" t="e">
        <f ca="1">_xlfn.LET(_xlpm.GetVal,INDIRECT("ALS!"&amp;SUBSTITUTE(ADDRESS(1,$A38+($AN$7-$AN$8),4),"1","")&amp;MATCH(Q$3,ALS!$A:$A,0)+ROW(ALS!$A$1:$A$200)-1),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38" s="26" t="e">
        <f ca="1">_xlfn.LET(_xlpm.GetVal,INDIRECT("ALS!"&amp;SUBSTITUTE(ADDRESS(1,$A38+($AN$7-$AN$8),4),"1","")&amp;MATCH(R$3,ALS!$A:$A,0)+ROW(ALS!$A$1:$A$200)-1),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38" s="26" t="e">
        <f ca="1">_xlfn.LET(_xlpm.GetVal,INDIRECT("ALS!"&amp;SUBSTITUTE(ADDRESS(1,$A38+($AN$7-$AN$8),4),"1","")&amp;MATCH(S$3,ALS!$A:$A,0)+ROW(ALS!$A$1:$A$200)-1),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38" s="26" t="e">
        <f ca="1">_xlfn.LET(_xlpm.GetVal,INDIRECT("ALS!"&amp;SUBSTITUTE(ADDRESS(1,$A38+($AN$7-$AN$8),4),"1","")&amp;MATCH(T$3,ALS!$A:$A,0)+ROW(ALS!$A$1:$A$200)-1),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38" s="26" t="e">
        <f ca="1">_xlfn.LET(_xlpm.GetVal,INDIRECT("ALS!"&amp;SUBSTITUTE(ADDRESS(1,$A38+($AN$7-$AN$8),4),"1","")&amp;MATCH(U$3,ALS!$A:$A,0)+ROW(ALS!$A$1:$A$200)-1),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38" s="26" t="e">
        <f ca="1">_xlfn.LET(_xlpm.GetVal,INDIRECT("ALS!"&amp;SUBSTITUTE(ADDRESS(1,$A38+($AN$7-$AN$8),4),"1","")&amp;MATCH(V$3,ALS!$A:$A,0)+ROW(ALS!$A$1:$A$200)-1),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38" s="26" t="e">
        <f ca="1">_xlfn.LET(_xlpm.GetVal,INDIRECT("ALS!"&amp;SUBSTITUTE(ADDRESS(1,$A38+($AN$7-$AN$8),4),"1","")&amp;MATCH(W$3,ALS!$A:$A,0)+ROW(ALS!$A$1:$A$200)-1),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38" s="26" t="e">
        <f ca="1">_xlfn.LET(_xlpm.GetVal,INDIRECT("ALS!"&amp;SUBSTITUTE(ADDRESS(1,$A38+($AN$7-$AN$8),4),"1","")&amp;MATCH(X$3,ALS!$A:$A,0)+ROW(ALS!$A$1:$A$200)-1),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38" s="26" t="e">
        <f ca="1">_xlfn.LET(_xlpm.GetVal,INDIRECT("ALS!"&amp;SUBSTITUTE(ADDRESS(1,$A38+($AN$7-$AN$8),4),"1","")&amp;MATCH(Y$3,ALS!$A:$A,0)+ROW(ALS!$A$1:$A$200)-1),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38" s="26" t="e">
        <f ca="1">_xlfn.LET(_xlpm.GetVal,INDIRECT("ALS!"&amp;SUBSTITUTE(ADDRESS(1,$A38+($AN$7-$AN$8),4),"1","")&amp;MATCH(Z$3,ALS!$A:$A,0)+ROW(ALS!$A$1:$A$200)-1),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38" s="26" t="e">
        <f ca="1">_xlfn.LET(_xlpm.GetVal,INDIRECT("ALS!"&amp;SUBSTITUTE(ADDRESS(1,$A38+($AN$7-$AN$8),4),"1","")&amp;MATCH(AA$3,ALS!$A:$A,0)+ROW(ALS!$A$1:$A$200)-1),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38" s="26" t="e">
        <f ca="1">_xlfn.LET(_xlpm.GetVal,INDIRECT("ALS!"&amp;SUBSTITUTE(ADDRESS(1,$A38+($AN$7-$AN$8),4),"1","")&amp;MATCH(AB$3,ALS!$A:$A,0)+ROW(ALS!$A$1:$A$200)-1),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38" s="26" t="e">
        <f ca="1">_xlfn.LET(_xlpm.GetVal,INDIRECT("ALS!"&amp;SUBSTITUTE(ADDRESS(1,$A38+($AN$7-$AN$8),4),"1","")&amp;MATCH(AC$3,ALS!$A:$A,0)+ROW(ALS!$A$1:$A$200)-1),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38" s="26" t="e">
        <f ca="1">_xlfn.LET(_xlpm.GetVal,INDIRECT("ALS!"&amp;SUBSTITUTE(ADDRESS(1,$A38+($AN$7-$AN$8),4),"1","")&amp;MATCH(AD$3,ALS!$A:$A,0)+ROW(ALS!$A$1:$A$200)-1),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38" s="26" t="e">
        <f ca="1">_xlfn.LET(_xlpm.GetVal,INDIRECT("ALS!"&amp;SUBSTITUTE(ADDRESS(1,$A38+($AN$7-$AN$8),4),"1","")&amp;MATCH(AE$3,ALS!$A:$A,0)+ROW(ALS!$A$1:$A$200)-1),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38" s="26" t="e">
        <f ca="1">_xlfn.LET(_xlpm.GetVal,INDIRECT("ALS!"&amp;SUBSTITUTE(ADDRESS(1,$A38+($AN$7-$AN$8),4),"1","")&amp;MATCH(AF$3,ALS!$A:$A,0)+ROW(ALS!$A$1:$A$200)-1),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38" s="26" t="e">
        <f ca="1">_xlfn.LET(_xlpm.GetVal,INDIRECT("ALS!"&amp;SUBSTITUTE(ADDRESS(1,$A38+($AN$7-$AN$8),4),"1","")&amp;MATCH(AG$3,ALS!$A:$A,0)+ROW(ALS!$A$1:$A$200)-1),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38" s="25" t="str">
        <f t="shared" ca="1" si="5"/>
        <v/>
      </c>
      <c r="AI38" s="26" t="e">
        <f ca="1">_xlfn.IFS(SUBSTITUTE(INDIRECT("ALS!"&amp;SUBSTITUTE(ADDRESS(1,$A38+($AN$7-$AN$8),4),"1","")&amp;MATCH(AI$3,ALS!$A:$A,0)+ROW(ALS!$A:$A)-1)," ","")="","",ISERROR(INDIRECT("ALS!"&amp;SUBSTITUTE(ADDRESS(1,$A38+($AN$7-$AN$8),4),"1","")&amp;MATCH(AI$3,ALS!$A:$A,0)+ROW(ALS!$A:$A)-1)),INDIRECT("ALS!"&amp;SUBSTITUTE(ADDRESS(1,$A38+($AN$7-$AN$8),4),"1","")&amp;MATCH(AI$3,ALS!$A:$A,0)+ROW(ALS!$A:$A)-1),OR(LOWER(SUBSTITUTE(SUBSTITUTE(INDIRECT("ALS!"&amp;SUBSTITUTE(ADDRESS(1,$A38+($AN$7-$AN$8),4),"1","")&amp;MATCH(AI$3,ALS!$A:$A,0)+ROW(ALS!$A:$A)-1),".","")," ",""))="nd",LOWER(SUBSTITUTE(SUBSTITUTE(INDIRECT("ALS!"&amp;SUBSTITUTE(ADDRESS(1,$A38+($AN$7-$AN$8),4),"1","")&amp;MATCH(AI$3,ALS!$A:$A,0)+ROW(ALS!$A:$A)-1),".","")," ",""))="ikkepåvist"),"n.d.",OR(LEFT(LOWER(SUBSTITUTE(SUBSTITUTE(INDIRECT("ALS!"&amp;SUBSTITUTE(ADDRESS(1,$A38+($AN$7-$AN$8),4),"1","")&amp;MATCH(AI$3,ALS!$A:$A,0)+ROW(ALS!$A:$A)-1),".",",")," ","")),2)="&lt; ",LEFT(LOWER(SUBSTITUTE(SUBSTITUTE(INDIRECT("ALS!"&amp;SUBSTITUTE(ADDRESS(1,$A38+($AN$7-$AN$8),4),"1","")&amp;MATCH(AI$3,ALS!$A:$A,0)+ROW(ALS!$A:$A)-1),".",",")," ","")),1)="&lt;"),"&lt;"&amp;VALUE(SUBSTITUTE(SUBSTITUTE(SUBSTITUTE(INDIRECT("ALS!"&amp;SUBSTITUTE(ADDRESS(1,$A38+($AN$7-$AN$8),4),"1","")&amp;MATCH(AI$3,ALS!$A:$A,0)+ROW(ALS!$A:$A)-1),".",",")," ",""),"&lt;",""))*AI$2,NOT(ISERROR(VALUE(SUBSTITUTE(SUBSTITUTE(INDIRECT("ALS!"&amp;SUBSTITUTE(ADDRESS(1,$A38+($AN$7-$AN$8),4),"1","")&amp;MATCH(AI$3,ALS!$A:$A,0)+ROW(ALS!$A:$A)-1),".",",")," ","")))),VALUE(SUBSTITUTE(SUBSTITUTE(INDIRECT("ALS!"&amp;SUBSTITUTE(ADDRESS(1,$A38+($AN$7-$AN$8),4),"1","")&amp;MATCH(AI$3,ALS!$A:$A,0)+ROW(ALS!$A:$A)-1),".",",")," ","")),TRUE,"ERROR")</f>
        <v>#VALUE!</v>
      </c>
      <c r="AJ38" s="26" t="e">
        <f ca="1">_xlfn.IFS(SUBSTITUTE(INDIRECT("ALS!"&amp;SUBSTITUTE(ADDRESS(1,$A38+($AN$7-$AN$8),4),"1","")&amp;MATCH(AJ$3,ALS!$A:$A,0)+ROW(ALS!$A:$A)-1)," ","")="","",ISERROR(INDIRECT("ALS!"&amp;SUBSTITUTE(ADDRESS(1,$A38+($AN$7-$AN$8),4),"1","")&amp;MATCH(AJ$3,ALS!$A:$A,0)+ROW(ALS!$A:$A)-1)),INDIRECT("ALS!"&amp;SUBSTITUTE(ADDRESS(1,$A38+($AN$7-$AN$8),4),"1","")&amp;MATCH(AJ$3,ALS!$A:$A,0)+ROW(ALS!$A:$A)-1),OR(LOWER(SUBSTITUTE(SUBSTITUTE(INDIRECT("ALS!"&amp;SUBSTITUTE(ADDRESS(1,$A38+($AN$7-$AN$8),4),"1","")&amp;MATCH(AJ$3,ALS!$A:$A,0)+ROW(ALS!$A:$A)-1),".","")," ",""))="nd",LOWER(SUBSTITUTE(SUBSTITUTE(INDIRECT("ALS!"&amp;SUBSTITUTE(ADDRESS(1,$A38+($AN$7-$AN$8),4),"1","")&amp;MATCH(AJ$3,ALS!$A:$A,0)+ROW(ALS!$A:$A)-1),".","")," ",""))="ikkepåvist"),"n.d.",OR(LEFT(LOWER(SUBSTITUTE(SUBSTITUTE(INDIRECT("ALS!"&amp;SUBSTITUTE(ADDRESS(1,$A38+($AN$7-$AN$8),4),"1","")&amp;MATCH(AJ$3,ALS!$A:$A,0)+ROW(ALS!$A:$A)-1),".",",")," ","")),2)="&lt; ",LEFT(LOWER(SUBSTITUTE(SUBSTITUTE(INDIRECT("ALS!"&amp;SUBSTITUTE(ADDRESS(1,$A38+($AN$7-$AN$8),4),"1","")&amp;MATCH(AJ$3,ALS!$A:$A,0)+ROW(ALS!$A:$A)-1),".",",")," ","")),1)="&lt;"),"&lt;"&amp;VALUE(SUBSTITUTE(SUBSTITUTE(SUBSTITUTE(INDIRECT("ALS!"&amp;SUBSTITUTE(ADDRESS(1,$A38+($AN$7-$AN$8),4),"1","")&amp;MATCH(AJ$3,ALS!$A:$A,0)+ROW(ALS!$A:$A)-1),".",",")," ",""),"&lt;",""))*AJ$2,NOT(ISERROR(VALUE(SUBSTITUTE(SUBSTITUTE(INDIRECT("ALS!"&amp;SUBSTITUTE(ADDRESS(1,$A38+($AN$7-$AN$8),4),"1","")&amp;MATCH(AJ$3,ALS!$A:$A,0)+ROW(ALS!$A:$A)-1),".",",")," ","")))),VALUE(SUBSTITUTE(SUBSTITUTE(INDIRECT("ALS!"&amp;SUBSTITUTE(ADDRESS(1,$A38+($AN$7-$AN$8),4),"1","")&amp;MATCH(AJ$3,ALS!$A:$A,0)+ROW(ALS!$A:$A)-1),".",",")," ","")),TRUE,"ERROR")</f>
        <v>#VALUE!</v>
      </c>
    </row>
    <row r="39" spans="1:36" x14ac:dyDescent="0.25">
      <c r="A39" t="e">
        <f t="shared" ca="1" si="6"/>
        <v>#VALUE!</v>
      </c>
      <c r="B39" t="e">
        <f ca="1">IF(
LEN(C39)&gt;0,
SUBSTITUTE(SUBSTITUTE(SUBSTITUTE(INDIRECT("ALS!"&amp;SUBSTITUTE(ADDRESS(1,A39+($AN$7-$AN$8),4),"1","")&amp;MATCH("ELEMENT",ALS!A:A,0)+ROW(ALS!A:A)-1),"Jord",""),"Sediment",""),C39,""),
SUBSTITUTE(SUBSTITUTE(INDIRECT("ALS!"&amp;SUBSTITUTE(ADDRESS(1,A39+($AN$7-$AN$8),4),"1","")&amp;MATCH("ELEMENT",ALS!A:A,0)+ROW(ALS!A:A)-1),"Jord",""),"Sediment","")
)</f>
        <v>#VALUE!</v>
      </c>
      <c r="C39" t="str">
        <f ca="1" xml:space="preserve">
_xlfn.LET(_xlpm.GetName,INDIRECT("ALS!"&amp;SUBSTITUTE(ADDRESS(1,A39+($AN$7-$AN$8),4),"1","")&amp;MATCH("ELEMENT",ALS!$A$1:$A$200,0)+ROW(ALS!$A$1:$A$200)-1),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39" s="22" t="e">
        <f ca="1">IF(ISERROR(INDIRECT("ALS!"&amp;SUBSTITUTE(ADDRESS(1,$A39+($AN$7-$AN$8),4),"1","")&amp;MATCH(D$3,ALS!$A:$A,0)+ROW(ALS!$A:$A)-1)),INDIRECT("ALS!"&amp;SUBSTITUTE(ADDRESS(1,$A39+($AN$7-$AN$8),4),"1","")&amp;MATCH(D$3,ALS!$A:$A,0)+ROW(ALS!$A:$A)-1),IF(INDIRECT("ALS!"&amp;SUBSTITUTE(ADDRESS(1,$A39+($AN$7-$AN$8),4),"1","")&amp;MATCH(D$3,ALS!$A:$A,0)+ROW(ALS!$A:$A)-1)="n.d.","n.d.",IF(VALUE(SUBSTITUTE(SUBSTITUTE(INDIRECT("ALS!"&amp;SUBSTITUTE(ADDRESS(1,$A39+($AN$7-$AN$8),4),"1","")&amp;MATCH(D$3,ALS!$A:$A,0)+ROW(ALS!$A:$A)-1),".",","),"&lt;",""))&lt;=AV$4,"&lt;"&amp;AV$4,VALUE(SUBSTITUTE(SUBSTITUTE(INDIRECT("ALS!"&amp;SUBSTITUTE(ADDRESS(1,$A39+($AN$7-$AN$8),4),"1","")&amp;MATCH(D$3,ALS!$A:$A,0)+ROW(ALS!$A:$A)-1),".",","),"&lt;","")))))</f>
        <v>#VALUE!</v>
      </c>
      <c r="E39" s="22" t="e">
        <f ca="1">IF(ISERROR(INDIRECT("ALS!"&amp;SUBSTITUTE(ADDRESS(1,$A39+($AN$7-$AN$8),4),"1","")&amp;MATCH(E$3,ALS!$A:$A,0)+ROW(ALS!$A:$A)-1)),INDIRECT("ALS!"&amp;SUBSTITUTE(ADDRESS(1,$A39+($AN$7-$AN$8),4),"1","")&amp;MATCH(E$3,ALS!$A:$A,0)+ROW(ALS!$A:$A)-1),IF(INDIRECT("ALS!"&amp;SUBSTITUTE(ADDRESS(1,$A39+($AN$7-$AN$8),4),"1","")&amp;MATCH(E$3,ALS!$A:$A,0)+ROW(ALS!$A:$A)-1)="n.d.","n.d.",IF(VALUE(SUBSTITUTE(SUBSTITUTE(INDIRECT("ALS!"&amp;SUBSTITUTE(ADDRESS(1,$A39+($AN$7-$AN$8),4),"1","")&amp;MATCH(E$3,ALS!$A:$A,0)+ROW(ALS!$A:$A)-1),".",","),"&lt;",""))&lt;=AW$4,"&lt;"&amp;AW$4,VALUE(SUBSTITUTE(SUBSTITUTE(INDIRECT("ALS!"&amp;SUBSTITUTE(ADDRESS(1,$A39+($AN$7-$AN$8),4),"1","")&amp;MATCH(E$3,ALS!$A:$A,0)+ROW(ALS!$A:$A)-1),".",","),"&lt;","")))))</f>
        <v>#VALUE!</v>
      </c>
      <c r="F39" s="22" t="e">
        <f ca="1">IF(ISERROR(INDIRECT("ALS!"&amp;SUBSTITUTE(ADDRESS(1,$A39+($AN$7-$AN$8),4),"1","")&amp;MATCH(F$3,ALS!$A:$A,0)+ROW(ALS!$A:$A)-1)),INDIRECT("ALS!"&amp;SUBSTITUTE(ADDRESS(1,$A39+($AN$7-$AN$8),4),"1","")&amp;MATCH(F$3,ALS!$A:$A,0)+ROW(ALS!$A:$A)-1),IF(INDIRECT("ALS!"&amp;SUBSTITUTE(ADDRESS(1,$A39+($AN$7-$AN$8),4),"1","")&amp;MATCH(F$3,ALS!$A:$A,0)+ROW(ALS!$A:$A)-1)="n.d.","n.d.",IF(VALUE(SUBSTITUTE(SUBSTITUTE(INDIRECT("ALS!"&amp;SUBSTITUTE(ADDRESS(1,$A39+($AN$7-$AN$8),4),"1","")&amp;MATCH(F$3,ALS!$A:$A,0)+ROW(ALS!$A:$A)-1),".",","),"&lt;",""))&lt;=AX$4,"&lt;"&amp;AX$4,VALUE(SUBSTITUTE(SUBSTITUTE(INDIRECT("ALS!"&amp;SUBSTITUTE(ADDRESS(1,$A39+($AN$7-$AN$8),4),"1","")&amp;MATCH(F$3,ALS!$A:$A,0)+ROW(ALS!$A:$A)-1),".",","),"&lt;","")))))</f>
        <v>#VALUE!</v>
      </c>
      <c r="G39" s="26" t="e">
        <f ca="1">_xlfn.LET(_xlpm.GetVal,INDIRECT("ALS!"&amp;SUBSTITUTE(ADDRESS(1,$A39+($AN$7-$AN$8),4),"1","")&amp;MATCH(G$3,ALS!$A:$A,0)+ROW(ALS!$A$1:$A$200)-1),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39" s="26" t="e">
        <f ca="1">_xlfn.LET(_xlpm.GetVal,INDIRECT("ALS!"&amp;SUBSTITUTE(ADDRESS(1,$A39+($AN$7-$AN$8),4),"1","")&amp;MATCH(H$3,ALS!$A:$A,0)+ROW(ALS!$A$1:$A$200)-1),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39" s="26" t="e">
        <f ca="1">_xlfn.LET(_xlpm.GetVal,INDIRECT("ALS!"&amp;SUBSTITUTE(ADDRESS(1,$A39+($AN$7-$AN$8),4),"1","")&amp;MATCH(I$3,ALS!$A:$A,0)+ROW(ALS!$A$1:$A$200)-1),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39" s="26" t="e">
        <f ca="1">_xlfn.LET(_xlpm.GetVal,INDIRECT("ALS!"&amp;SUBSTITUTE(ADDRESS(1,$A39+($AN$7-$AN$8),4),"1","")&amp;MATCH(J$3,ALS!$A:$A,0)+ROW(ALS!$A$1:$A$200)-1),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39" s="26" t="e">
        <f ca="1">_xlfn.LET(_xlpm.GetVal,INDIRECT("ALS!"&amp;SUBSTITUTE(ADDRESS(1,$A39+($AN$7-$AN$8),4),"1","")&amp;MATCH(K$3,ALS!$A:$A,0)+ROW(ALS!$A$1:$A$200)-1),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39" s="26" t="e">
        <f ca="1">_xlfn.LET(_xlpm.GetVal,INDIRECT("ALS!"&amp;SUBSTITUTE(ADDRESS(1,$A39+($AN$7-$AN$8),4),"1","")&amp;MATCH(L$3,ALS!$A:$A,0)+ROW(ALS!$A$1:$A$200)-1),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39" s="26" t="e">
        <f ca="1">_xlfn.LET(_xlpm.GetVal,INDIRECT("ALS!"&amp;SUBSTITUTE(ADDRESS(1,$A39+($AN$7-$AN$8),4),"1","")&amp;MATCH(M$3,ALS!$A:$A,0)+ROW(ALS!$A$1:$A$200)-1),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39" s="26" t="e">
        <f ca="1">_xlfn.LET(_xlpm.GetVal,INDIRECT("ALS!"&amp;SUBSTITUTE(ADDRESS(1,$A39+($AN$7-$AN$8),4),"1","")&amp;MATCH(N$3,ALS!$A:$A,0)+ROW(ALS!$A$1:$A$200)-1),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39" s="26" t="e">
        <f ca="1">_xlfn.LET(_xlpm.GetVal,INDIRECT("ALS!"&amp;SUBSTITUTE(ADDRESS(1,$A39+($AN$7-$AN$8),4),"1","")&amp;MATCH(O$3,ALS!$A:$A,0)+ROW(ALS!$A$1:$A$200)-1),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39" s="26" t="e">
        <f ca="1">_xlfn.LET(_xlpm.GetVal,INDIRECT("ALS!"&amp;SUBSTITUTE(ADDRESS(1,$A39+($AN$7-$AN$8),4),"1","")&amp;MATCH(P$3,ALS!$A:$A,0)+ROW(ALS!$A$1:$A$200)-1),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39" s="26" t="e">
        <f ca="1">_xlfn.LET(_xlpm.GetVal,INDIRECT("ALS!"&amp;SUBSTITUTE(ADDRESS(1,$A39+($AN$7-$AN$8),4),"1","")&amp;MATCH(Q$3,ALS!$A:$A,0)+ROW(ALS!$A$1:$A$200)-1),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39" s="26" t="e">
        <f ca="1">_xlfn.LET(_xlpm.GetVal,INDIRECT("ALS!"&amp;SUBSTITUTE(ADDRESS(1,$A39+($AN$7-$AN$8),4),"1","")&amp;MATCH(R$3,ALS!$A:$A,0)+ROW(ALS!$A$1:$A$200)-1),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39" s="26" t="e">
        <f ca="1">_xlfn.LET(_xlpm.GetVal,INDIRECT("ALS!"&amp;SUBSTITUTE(ADDRESS(1,$A39+($AN$7-$AN$8),4),"1","")&amp;MATCH(S$3,ALS!$A:$A,0)+ROW(ALS!$A$1:$A$200)-1),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39" s="26" t="e">
        <f ca="1">_xlfn.LET(_xlpm.GetVal,INDIRECT("ALS!"&amp;SUBSTITUTE(ADDRESS(1,$A39+($AN$7-$AN$8),4),"1","")&amp;MATCH(T$3,ALS!$A:$A,0)+ROW(ALS!$A$1:$A$200)-1),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39" s="26" t="e">
        <f ca="1">_xlfn.LET(_xlpm.GetVal,INDIRECT("ALS!"&amp;SUBSTITUTE(ADDRESS(1,$A39+($AN$7-$AN$8),4),"1","")&amp;MATCH(U$3,ALS!$A:$A,0)+ROW(ALS!$A$1:$A$200)-1),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39" s="26" t="e">
        <f ca="1">_xlfn.LET(_xlpm.GetVal,INDIRECT("ALS!"&amp;SUBSTITUTE(ADDRESS(1,$A39+($AN$7-$AN$8),4),"1","")&amp;MATCH(V$3,ALS!$A:$A,0)+ROW(ALS!$A$1:$A$200)-1),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39" s="26" t="e">
        <f ca="1">_xlfn.LET(_xlpm.GetVal,INDIRECT("ALS!"&amp;SUBSTITUTE(ADDRESS(1,$A39+($AN$7-$AN$8),4),"1","")&amp;MATCH(W$3,ALS!$A:$A,0)+ROW(ALS!$A$1:$A$200)-1),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39" s="26" t="e">
        <f ca="1">_xlfn.LET(_xlpm.GetVal,INDIRECT("ALS!"&amp;SUBSTITUTE(ADDRESS(1,$A39+($AN$7-$AN$8),4),"1","")&amp;MATCH(X$3,ALS!$A:$A,0)+ROW(ALS!$A$1:$A$200)-1),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39" s="26" t="e">
        <f ca="1">_xlfn.LET(_xlpm.GetVal,INDIRECT("ALS!"&amp;SUBSTITUTE(ADDRESS(1,$A39+($AN$7-$AN$8),4),"1","")&amp;MATCH(Y$3,ALS!$A:$A,0)+ROW(ALS!$A$1:$A$200)-1),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39" s="26" t="e">
        <f ca="1">_xlfn.LET(_xlpm.GetVal,INDIRECT("ALS!"&amp;SUBSTITUTE(ADDRESS(1,$A39+($AN$7-$AN$8),4),"1","")&amp;MATCH(Z$3,ALS!$A:$A,0)+ROW(ALS!$A$1:$A$200)-1),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39" s="26" t="e">
        <f ca="1">_xlfn.LET(_xlpm.GetVal,INDIRECT("ALS!"&amp;SUBSTITUTE(ADDRESS(1,$A39+($AN$7-$AN$8),4),"1","")&amp;MATCH(AA$3,ALS!$A:$A,0)+ROW(ALS!$A$1:$A$200)-1),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39" s="26" t="e">
        <f ca="1">_xlfn.LET(_xlpm.GetVal,INDIRECT("ALS!"&amp;SUBSTITUTE(ADDRESS(1,$A39+($AN$7-$AN$8),4),"1","")&amp;MATCH(AB$3,ALS!$A:$A,0)+ROW(ALS!$A$1:$A$200)-1),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39" s="26" t="e">
        <f ca="1">_xlfn.LET(_xlpm.GetVal,INDIRECT("ALS!"&amp;SUBSTITUTE(ADDRESS(1,$A39+($AN$7-$AN$8),4),"1","")&amp;MATCH(AC$3,ALS!$A:$A,0)+ROW(ALS!$A$1:$A$200)-1),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39" s="26" t="e">
        <f ca="1">_xlfn.LET(_xlpm.GetVal,INDIRECT("ALS!"&amp;SUBSTITUTE(ADDRESS(1,$A39+($AN$7-$AN$8),4),"1","")&amp;MATCH(AD$3,ALS!$A:$A,0)+ROW(ALS!$A$1:$A$200)-1),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39" s="26" t="e">
        <f ca="1">_xlfn.LET(_xlpm.GetVal,INDIRECT("ALS!"&amp;SUBSTITUTE(ADDRESS(1,$A39+($AN$7-$AN$8),4),"1","")&amp;MATCH(AE$3,ALS!$A:$A,0)+ROW(ALS!$A$1:$A$200)-1),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39" s="26" t="e">
        <f ca="1">_xlfn.LET(_xlpm.GetVal,INDIRECT("ALS!"&amp;SUBSTITUTE(ADDRESS(1,$A39+($AN$7-$AN$8),4),"1","")&amp;MATCH(AF$3,ALS!$A:$A,0)+ROW(ALS!$A$1:$A$200)-1),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39" s="26" t="e">
        <f ca="1">_xlfn.LET(_xlpm.GetVal,INDIRECT("ALS!"&amp;SUBSTITUTE(ADDRESS(1,$A39+($AN$7-$AN$8),4),"1","")&amp;MATCH(AG$3,ALS!$A:$A,0)+ROW(ALS!$A$1:$A$200)-1),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39" s="25" t="str">
        <f t="shared" ca="1" si="5"/>
        <v/>
      </c>
      <c r="AI39" s="26" t="e">
        <f ca="1">_xlfn.IFS(SUBSTITUTE(INDIRECT("ALS!"&amp;SUBSTITUTE(ADDRESS(1,$A39+($AN$7-$AN$8),4),"1","")&amp;MATCH(AI$3,ALS!$A:$A,0)+ROW(ALS!$A:$A)-1)," ","")="","",ISERROR(INDIRECT("ALS!"&amp;SUBSTITUTE(ADDRESS(1,$A39+($AN$7-$AN$8),4),"1","")&amp;MATCH(AI$3,ALS!$A:$A,0)+ROW(ALS!$A:$A)-1)),INDIRECT("ALS!"&amp;SUBSTITUTE(ADDRESS(1,$A39+($AN$7-$AN$8),4),"1","")&amp;MATCH(AI$3,ALS!$A:$A,0)+ROW(ALS!$A:$A)-1),OR(LOWER(SUBSTITUTE(SUBSTITUTE(INDIRECT("ALS!"&amp;SUBSTITUTE(ADDRESS(1,$A39+($AN$7-$AN$8),4),"1","")&amp;MATCH(AI$3,ALS!$A:$A,0)+ROW(ALS!$A:$A)-1),".","")," ",""))="nd",LOWER(SUBSTITUTE(SUBSTITUTE(INDIRECT("ALS!"&amp;SUBSTITUTE(ADDRESS(1,$A39+($AN$7-$AN$8),4),"1","")&amp;MATCH(AI$3,ALS!$A:$A,0)+ROW(ALS!$A:$A)-1),".","")," ",""))="ikkepåvist"),"n.d.",OR(LEFT(LOWER(SUBSTITUTE(SUBSTITUTE(INDIRECT("ALS!"&amp;SUBSTITUTE(ADDRESS(1,$A39+($AN$7-$AN$8),4),"1","")&amp;MATCH(AI$3,ALS!$A:$A,0)+ROW(ALS!$A:$A)-1),".",",")," ","")),2)="&lt; ",LEFT(LOWER(SUBSTITUTE(SUBSTITUTE(INDIRECT("ALS!"&amp;SUBSTITUTE(ADDRESS(1,$A39+($AN$7-$AN$8),4),"1","")&amp;MATCH(AI$3,ALS!$A:$A,0)+ROW(ALS!$A:$A)-1),".",",")," ","")),1)="&lt;"),"&lt;"&amp;VALUE(SUBSTITUTE(SUBSTITUTE(SUBSTITUTE(INDIRECT("ALS!"&amp;SUBSTITUTE(ADDRESS(1,$A39+($AN$7-$AN$8),4),"1","")&amp;MATCH(AI$3,ALS!$A:$A,0)+ROW(ALS!$A:$A)-1),".",",")," ",""),"&lt;",""))*AI$2,NOT(ISERROR(VALUE(SUBSTITUTE(SUBSTITUTE(INDIRECT("ALS!"&amp;SUBSTITUTE(ADDRESS(1,$A39+($AN$7-$AN$8),4),"1","")&amp;MATCH(AI$3,ALS!$A:$A,0)+ROW(ALS!$A:$A)-1),".",",")," ","")))),VALUE(SUBSTITUTE(SUBSTITUTE(INDIRECT("ALS!"&amp;SUBSTITUTE(ADDRESS(1,$A39+($AN$7-$AN$8),4),"1","")&amp;MATCH(AI$3,ALS!$A:$A,0)+ROW(ALS!$A:$A)-1),".",",")," ","")),TRUE,"ERROR")</f>
        <v>#VALUE!</v>
      </c>
      <c r="AJ39" s="26" t="e">
        <f ca="1">_xlfn.IFS(SUBSTITUTE(INDIRECT("ALS!"&amp;SUBSTITUTE(ADDRESS(1,$A39+($AN$7-$AN$8),4),"1","")&amp;MATCH(AJ$3,ALS!$A:$A,0)+ROW(ALS!$A:$A)-1)," ","")="","",ISERROR(INDIRECT("ALS!"&amp;SUBSTITUTE(ADDRESS(1,$A39+($AN$7-$AN$8),4),"1","")&amp;MATCH(AJ$3,ALS!$A:$A,0)+ROW(ALS!$A:$A)-1)),INDIRECT("ALS!"&amp;SUBSTITUTE(ADDRESS(1,$A39+($AN$7-$AN$8),4),"1","")&amp;MATCH(AJ$3,ALS!$A:$A,0)+ROW(ALS!$A:$A)-1),OR(LOWER(SUBSTITUTE(SUBSTITUTE(INDIRECT("ALS!"&amp;SUBSTITUTE(ADDRESS(1,$A39+($AN$7-$AN$8),4),"1","")&amp;MATCH(AJ$3,ALS!$A:$A,0)+ROW(ALS!$A:$A)-1),".","")," ",""))="nd",LOWER(SUBSTITUTE(SUBSTITUTE(INDIRECT("ALS!"&amp;SUBSTITUTE(ADDRESS(1,$A39+($AN$7-$AN$8),4),"1","")&amp;MATCH(AJ$3,ALS!$A:$A,0)+ROW(ALS!$A:$A)-1),".","")," ",""))="ikkepåvist"),"n.d.",OR(LEFT(LOWER(SUBSTITUTE(SUBSTITUTE(INDIRECT("ALS!"&amp;SUBSTITUTE(ADDRESS(1,$A39+($AN$7-$AN$8),4),"1","")&amp;MATCH(AJ$3,ALS!$A:$A,0)+ROW(ALS!$A:$A)-1),".",",")," ","")),2)="&lt; ",LEFT(LOWER(SUBSTITUTE(SUBSTITUTE(INDIRECT("ALS!"&amp;SUBSTITUTE(ADDRESS(1,$A39+($AN$7-$AN$8),4),"1","")&amp;MATCH(AJ$3,ALS!$A:$A,0)+ROW(ALS!$A:$A)-1),".",",")," ","")),1)="&lt;"),"&lt;"&amp;VALUE(SUBSTITUTE(SUBSTITUTE(SUBSTITUTE(INDIRECT("ALS!"&amp;SUBSTITUTE(ADDRESS(1,$A39+($AN$7-$AN$8),4),"1","")&amp;MATCH(AJ$3,ALS!$A:$A,0)+ROW(ALS!$A:$A)-1),".",",")," ",""),"&lt;",""))*AJ$2,NOT(ISERROR(VALUE(SUBSTITUTE(SUBSTITUTE(INDIRECT("ALS!"&amp;SUBSTITUTE(ADDRESS(1,$A39+($AN$7-$AN$8),4),"1","")&amp;MATCH(AJ$3,ALS!$A:$A,0)+ROW(ALS!$A:$A)-1),".",",")," ","")))),VALUE(SUBSTITUTE(SUBSTITUTE(INDIRECT("ALS!"&amp;SUBSTITUTE(ADDRESS(1,$A39+($AN$7-$AN$8),4),"1","")&amp;MATCH(AJ$3,ALS!$A:$A,0)+ROW(ALS!$A:$A)-1),".",",")," ","")),TRUE,"ERROR")</f>
        <v>#VALUE!</v>
      </c>
    </row>
    <row r="40" spans="1:36" x14ac:dyDescent="0.25">
      <c r="A40" t="e">
        <f t="shared" ca="1" si="6"/>
        <v>#VALUE!</v>
      </c>
      <c r="B40" t="e">
        <f ca="1">IF(
LEN(C40)&gt;0,
SUBSTITUTE(SUBSTITUTE(SUBSTITUTE(INDIRECT("ALS!"&amp;SUBSTITUTE(ADDRESS(1,A40+($AN$7-$AN$8),4),"1","")&amp;MATCH("ELEMENT",ALS!A:A,0)+ROW(ALS!A:A)-1),"Jord",""),"Sediment",""),C40,""),
SUBSTITUTE(SUBSTITUTE(INDIRECT("ALS!"&amp;SUBSTITUTE(ADDRESS(1,A40+($AN$7-$AN$8),4),"1","")&amp;MATCH("ELEMENT",ALS!A:A,0)+ROW(ALS!A:A)-1),"Jord",""),"Sediment","")
)</f>
        <v>#VALUE!</v>
      </c>
      <c r="C40" t="str">
        <f ca="1" xml:space="preserve">
_xlfn.LET(_xlpm.GetName,INDIRECT("ALS!"&amp;SUBSTITUTE(ADDRESS(1,A40+($AN$7-$AN$8),4),"1","")&amp;MATCH("ELEMENT",ALS!$A$1:$A$200,0)+ROW(ALS!$A$1:$A$200)-1),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40" s="22" t="e">
        <f ca="1">IF(ISERROR(INDIRECT("ALS!"&amp;SUBSTITUTE(ADDRESS(1,$A40+($AN$7-$AN$8),4),"1","")&amp;MATCH(D$3,ALS!$A:$A,0)+ROW(ALS!$A:$A)-1)),INDIRECT("ALS!"&amp;SUBSTITUTE(ADDRESS(1,$A40+($AN$7-$AN$8),4),"1","")&amp;MATCH(D$3,ALS!$A:$A,0)+ROW(ALS!$A:$A)-1),IF(INDIRECT("ALS!"&amp;SUBSTITUTE(ADDRESS(1,$A40+($AN$7-$AN$8),4),"1","")&amp;MATCH(D$3,ALS!$A:$A,0)+ROW(ALS!$A:$A)-1)="n.d.","n.d.",IF(VALUE(SUBSTITUTE(SUBSTITUTE(INDIRECT("ALS!"&amp;SUBSTITUTE(ADDRESS(1,$A40+($AN$7-$AN$8),4),"1","")&amp;MATCH(D$3,ALS!$A:$A,0)+ROW(ALS!$A:$A)-1),".",","),"&lt;",""))&lt;=AV$4,"&lt;"&amp;AV$4,VALUE(SUBSTITUTE(SUBSTITUTE(INDIRECT("ALS!"&amp;SUBSTITUTE(ADDRESS(1,$A40+($AN$7-$AN$8),4),"1","")&amp;MATCH(D$3,ALS!$A:$A,0)+ROW(ALS!$A:$A)-1),".",","),"&lt;","")))))</f>
        <v>#VALUE!</v>
      </c>
      <c r="E40" s="22" t="e">
        <f ca="1">IF(ISERROR(INDIRECT("ALS!"&amp;SUBSTITUTE(ADDRESS(1,$A40+($AN$7-$AN$8),4),"1","")&amp;MATCH(E$3,ALS!$A:$A,0)+ROW(ALS!$A:$A)-1)),INDIRECT("ALS!"&amp;SUBSTITUTE(ADDRESS(1,$A40+($AN$7-$AN$8),4),"1","")&amp;MATCH(E$3,ALS!$A:$A,0)+ROW(ALS!$A:$A)-1),IF(INDIRECT("ALS!"&amp;SUBSTITUTE(ADDRESS(1,$A40+($AN$7-$AN$8),4),"1","")&amp;MATCH(E$3,ALS!$A:$A,0)+ROW(ALS!$A:$A)-1)="n.d.","n.d.",IF(VALUE(SUBSTITUTE(SUBSTITUTE(INDIRECT("ALS!"&amp;SUBSTITUTE(ADDRESS(1,$A40+($AN$7-$AN$8),4),"1","")&amp;MATCH(E$3,ALS!$A:$A,0)+ROW(ALS!$A:$A)-1),".",","),"&lt;",""))&lt;=AW$4,"&lt;"&amp;AW$4,VALUE(SUBSTITUTE(SUBSTITUTE(INDIRECT("ALS!"&amp;SUBSTITUTE(ADDRESS(1,$A40+($AN$7-$AN$8),4),"1","")&amp;MATCH(E$3,ALS!$A:$A,0)+ROW(ALS!$A:$A)-1),".",","),"&lt;","")))))</f>
        <v>#VALUE!</v>
      </c>
      <c r="F40" s="22" t="e">
        <f ca="1">IF(ISERROR(INDIRECT("ALS!"&amp;SUBSTITUTE(ADDRESS(1,$A40+($AN$7-$AN$8),4),"1","")&amp;MATCH(F$3,ALS!$A:$A,0)+ROW(ALS!$A:$A)-1)),INDIRECT("ALS!"&amp;SUBSTITUTE(ADDRESS(1,$A40+($AN$7-$AN$8),4),"1","")&amp;MATCH(F$3,ALS!$A:$A,0)+ROW(ALS!$A:$A)-1),IF(INDIRECT("ALS!"&amp;SUBSTITUTE(ADDRESS(1,$A40+($AN$7-$AN$8),4),"1","")&amp;MATCH(F$3,ALS!$A:$A,0)+ROW(ALS!$A:$A)-1)="n.d.","n.d.",IF(VALUE(SUBSTITUTE(SUBSTITUTE(INDIRECT("ALS!"&amp;SUBSTITUTE(ADDRESS(1,$A40+($AN$7-$AN$8),4),"1","")&amp;MATCH(F$3,ALS!$A:$A,0)+ROW(ALS!$A:$A)-1),".",","),"&lt;",""))&lt;=AX$4,"&lt;"&amp;AX$4,VALUE(SUBSTITUTE(SUBSTITUTE(INDIRECT("ALS!"&amp;SUBSTITUTE(ADDRESS(1,$A40+($AN$7-$AN$8),4),"1","")&amp;MATCH(F$3,ALS!$A:$A,0)+ROW(ALS!$A:$A)-1),".",","),"&lt;","")))))</f>
        <v>#VALUE!</v>
      </c>
      <c r="G40" s="26" t="e">
        <f ca="1">_xlfn.LET(_xlpm.GetVal,INDIRECT("ALS!"&amp;SUBSTITUTE(ADDRESS(1,$A40+($AN$7-$AN$8),4),"1","")&amp;MATCH(G$3,ALS!$A:$A,0)+ROW(ALS!$A$1:$A$200)-1),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40" s="26" t="e">
        <f ca="1">_xlfn.LET(_xlpm.GetVal,INDIRECT("ALS!"&amp;SUBSTITUTE(ADDRESS(1,$A40+($AN$7-$AN$8),4),"1","")&amp;MATCH(H$3,ALS!$A:$A,0)+ROW(ALS!$A$1:$A$200)-1),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40" s="26" t="e">
        <f ca="1">_xlfn.LET(_xlpm.GetVal,INDIRECT("ALS!"&amp;SUBSTITUTE(ADDRESS(1,$A40+($AN$7-$AN$8),4),"1","")&amp;MATCH(I$3,ALS!$A:$A,0)+ROW(ALS!$A$1:$A$200)-1),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40" s="26" t="e">
        <f ca="1">_xlfn.LET(_xlpm.GetVal,INDIRECT("ALS!"&amp;SUBSTITUTE(ADDRESS(1,$A40+($AN$7-$AN$8),4),"1","")&amp;MATCH(J$3,ALS!$A:$A,0)+ROW(ALS!$A$1:$A$200)-1),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40" s="26" t="e">
        <f ca="1">_xlfn.LET(_xlpm.GetVal,INDIRECT("ALS!"&amp;SUBSTITUTE(ADDRESS(1,$A40+($AN$7-$AN$8),4),"1","")&amp;MATCH(K$3,ALS!$A:$A,0)+ROW(ALS!$A$1:$A$200)-1),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40" s="26" t="e">
        <f ca="1">_xlfn.LET(_xlpm.GetVal,INDIRECT("ALS!"&amp;SUBSTITUTE(ADDRESS(1,$A40+($AN$7-$AN$8),4),"1","")&amp;MATCH(L$3,ALS!$A:$A,0)+ROW(ALS!$A$1:$A$200)-1),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40" s="26" t="e">
        <f ca="1">_xlfn.LET(_xlpm.GetVal,INDIRECT("ALS!"&amp;SUBSTITUTE(ADDRESS(1,$A40+($AN$7-$AN$8),4),"1","")&amp;MATCH(M$3,ALS!$A:$A,0)+ROW(ALS!$A$1:$A$200)-1),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40" s="26" t="e">
        <f ca="1">_xlfn.LET(_xlpm.GetVal,INDIRECT("ALS!"&amp;SUBSTITUTE(ADDRESS(1,$A40+($AN$7-$AN$8),4),"1","")&amp;MATCH(N$3,ALS!$A:$A,0)+ROW(ALS!$A$1:$A$200)-1),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40" s="26" t="e">
        <f ca="1">_xlfn.LET(_xlpm.GetVal,INDIRECT("ALS!"&amp;SUBSTITUTE(ADDRESS(1,$A40+($AN$7-$AN$8),4),"1","")&amp;MATCH(O$3,ALS!$A:$A,0)+ROW(ALS!$A$1:$A$200)-1),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40" s="26" t="e">
        <f ca="1">_xlfn.LET(_xlpm.GetVal,INDIRECT("ALS!"&amp;SUBSTITUTE(ADDRESS(1,$A40+($AN$7-$AN$8),4),"1","")&amp;MATCH(P$3,ALS!$A:$A,0)+ROW(ALS!$A$1:$A$200)-1),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40" s="26" t="e">
        <f ca="1">_xlfn.LET(_xlpm.GetVal,INDIRECT("ALS!"&amp;SUBSTITUTE(ADDRESS(1,$A40+($AN$7-$AN$8),4),"1","")&amp;MATCH(Q$3,ALS!$A:$A,0)+ROW(ALS!$A$1:$A$200)-1),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40" s="26" t="e">
        <f ca="1">_xlfn.LET(_xlpm.GetVal,INDIRECT("ALS!"&amp;SUBSTITUTE(ADDRESS(1,$A40+($AN$7-$AN$8),4),"1","")&amp;MATCH(R$3,ALS!$A:$A,0)+ROW(ALS!$A$1:$A$200)-1),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40" s="26" t="e">
        <f ca="1">_xlfn.LET(_xlpm.GetVal,INDIRECT("ALS!"&amp;SUBSTITUTE(ADDRESS(1,$A40+($AN$7-$AN$8),4),"1","")&amp;MATCH(S$3,ALS!$A:$A,0)+ROW(ALS!$A$1:$A$200)-1),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40" s="26" t="e">
        <f ca="1">_xlfn.LET(_xlpm.GetVal,INDIRECT("ALS!"&amp;SUBSTITUTE(ADDRESS(1,$A40+($AN$7-$AN$8),4),"1","")&amp;MATCH(T$3,ALS!$A:$A,0)+ROW(ALS!$A$1:$A$200)-1),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40" s="26" t="e">
        <f ca="1">_xlfn.LET(_xlpm.GetVal,INDIRECT("ALS!"&amp;SUBSTITUTE(ADDRESS(1,$A40+($AN$7-$AN$8),4),"1","")&amp;MATCH(U$3,ALS!$A:$A,0)+ROW(ALS!$A$1:$A$200)-1),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40" s="26" t="e">
        <f ca="1">_xlfn.LET(_xlpm.GetVal,INDIRECT("ALS!"&amp;SUBSTITUTE(ADDRESS(1,$A40+($AN$7-$AN$8),4),"1","")&amp;MATCH(V$3,ALS!$A:$A,0)+ROW(ALS!$A$1:$A$200)-1),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40" s="26" t="e">
        <f ca="1">_xlfn.LET(_xlpm.GetVal,INDIRECT("ALS!"&amp;SUBSTITUTE(ADDRESS(1,$A40+($AN$7-$AN$8),4),"1","")&amp;MATCH(W$3,ALS!$A:$A,0)+ROW(ALS!$A$1:$A$200)-1),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40" s="26" t="e">
        <f ca="1">_xlfn.LET(_xlpm.GetVal,INDIRECT("ALS!"&amp;SUBSTITUTE(ADDRESS(1,$A40+($AN$7-$AN$8),4),"1","")&amp;MATCH(X$3,ALS!$A:$A,0)+ROW(ALS!$A$1:$A$200)-1),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40" s="26" t="e">
        <f ca="1">_xlfn.LET(_xlpm.GetVal,INDIRECT("ALS!"&amp;SUBSTITUTE(ADDRESS(1,$A40+($AN$7-$AN$8),4),"1","")&amp;MATCH(Y$3,ALS!$A:$A,0)+ROW(ALS!$A$1:$A$200)-1),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40" s="26" t="e">
        <f ca="1">_xlfn.LET(_xlpm.GetVal,INDIRECT("ALS!"&amp;SUBSTITUTE(ADDRESS(1,$A40+($AN$7-$AN$8),4),"1","")&amp;MATCH(Z$3,ALS!$A:$A,0)+ROW(ALS!$A$1:$A$200)-1),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40" s="26" t="e">
        <f ca="1">_xlfn.LET(_xlpm.GetVal,INDIRECT("ALS!"&amp;SUBSTITUTE(ADDRESS(1,$A40+($AN$7-$AN$8),4),"1","")&amp;MATCH(AA$3,ALS!$A:$A,0)+ROW(ALS!$A$1:$A$200)-1),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40" s="26" t="e">
        <f ca="1">_xlfn.LET(_xlpm.GetVal,INDIRECT("ALS!"&amp;SUBSTITUTE(ADDRESS(1,$A40+($AN$7-$AN$8),4),"1","")&amp;MATCH(AB$3,ALS!$A:$A,0)+ROW(ALS!$A$1:$A$200)-1),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40" s="26" t="e">
        <f ca="1">_xlfn.LET(_xlpm.GetVal,INDIRECT("ALS!"&amp;SUBSTITUTE(ADDRESS(1,$A40+($AN$7-$AN$8),4),"1","")&amp;MATCH(AC$3,ALS!$A:$A,0)+ROW(ALS!$A$1:$A$200)-1),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40" s="26" t="e">
        <f ca="1">_xlfn.LET(_xlpm.GetVal,INDIRECT("ALS!"&amp;SUBSTITUTE(ADDRESS(1,$A40+($AN$7-$AN$8),4),"1","")&amp;MATCH(AD$3,ALS!$A:$A,0)+ROW(ALS!$A$1:$A$200)-1),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40" s="26" t="e">
        <f ca="1">_xlfn.LET(_xlpm.GetVal,INDIRECT("ALS!"&amp;SUBSTITUTE(ADDRESS(1,$A40+($AN$7-$AN$8),4),"1","")&amp;MATCH(AE$3,ALS!$A:$A,0)+ROW(ALS!$A$1:$A$200)-1),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40" s="26" t="e">
        <f ca="1">_xlfn.LET(_xlpm.GetVal,INDIRECT("ALS!"&amp;SUBSTITUTE(ADDRESS(1,$A40+($AN$7-$AN$8),4),"1","")&amp;MATCH(AF$3,ALS!$A:$A,0)+ROW(ALS!$A$1:$A$200)-1),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40" s="26" t="e">
        <f ca="1">_xlfn.LET(_xlpm.GetVal,INDIRECT("ALS!"&amp;SUBSTITUTE(ADDRESS(1,$A40+($AN$7-$AN$8),4),"1","")&amp;MATCH(AG$3,ALS!$A:$A,0)+ROW(ALS!$A$1:$A$200)-1),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40" s="25" t="str">
        <f t="shared" ca="1" si="5"/>
        <v/>
      </c>
      <c r="AI40" s="26" t="e">
        <f ca="1">_xlfn.IFS(SUBSTITUTE(INDIRECT("ALS!"&amp;SUBSTITUTE(ADDRESS(1,$A40+($AN$7-$AN$8),4),"1","")&amp;MATCH(AI$3,ALS!$A:$A,0)+ROW(ALS!$A:$A)-1)," ","")="","",ISERROR(INDIRECT("ALS!"&amp;SUBSTITUTE(ADDRESS(1,$A40+($AN$7-$AN$8),4),"1","")&amp;MATCH(AI$3,ALS!$A:$A,0)+ROW(ALS!$A:$A)-1)),INDIRECT("ALS!"&amp;SUBSTITUTE(ADDRESS(1,$A40+($AN$7-$AN$8),4),"1","")&amp;MATCH(AI$3,ALS!$A:$A,0)+ROW(ALS!$A:$A)-1),OR(LOWER(SUBSTITUTE(SUBSTITUTE(INDIRECT("ALS!"&amp;SUBSTITUTE(ADDRESS(1,$A40+($AN$7-$AN$8),4),"1","")&amp;MATCH(AI$3,ALS!$A:$A,0)+ROW(ALS!$A:$A)-1),".","")," ",""))="nd",LOWER(SUBSTITUTE(SUBSTITUTE(INDIRECT("ALS!"&amp;SUBSTITUTE(ADDRESS(1,$A40+($AN$7-$AN$8),4),"1","")&amp;MATCH(AI$3,ALS!$A:$A,0)+ROW(ALS!$A:$A)-1),".","")," ",""))="ikkepåvist"),"n.d.",OR(LEFT(LOWER(SUBSTITUTE(SUBSTITUTE(INDIRECT("ALS!"&amp;SUBSTITUTE(ADDRESS(1,$A40+($AN$7-$AN$8),4),"1","")&amp;MATCH(AI$3,ALS!$A:$A,0)+ROW(ALS!$A:$A)-1),".",",")," ","")),2)="&lt; ",LEFT(LOWER(SUBSTITUTE(SUBSTITUTE(INDIRECT("ALS!"&amp;SUBSTITUTE(ADDRESS(1,$A40+($AN$7-$AN$8),4),"1","")&amp;MATCH(AI$3,ALS!$A:$A,0)+ROW(ALS!$A:$A)-1),".",",")," ","")),1)="&lt;"),"&lt;"&amp;VALUE(SUBSTITUTE(SUBSTITUTE(SUBSTITUTE(INDIRECT("ALS!"&amp;SUBSTITUTE(ADDRESS(1,$A40+($AN$7-$AN$8),4),"1","")&amp;MATCH(AI$3,ALS!$A:$A,0)+ROW(ALS!$A:$A)-1),".",",")," ",""),"&lt;",""))*AI$2,NOT(ISERROR(VALUE(SUBSTITUTE(SUBSTITUTE(INDIRECT("ALS!"&amp;SUBSTITUTE(ADDRESS(1,$A40+($AN$7-$AN$8),4),"1","")&amp;MATCH(AI$3,ALS!$A:$A,0)+ROW(ALS!$A:$A)-1),".",",")," ","")))),VALUE(SUBSTITUTE(SUBSTITUTE(INDIRECT("ALS!"&amp;SUBSTITUTE(ADDRESS(1,$A40+($AN$7-$AN$8),4),"1","")&amp;MATCH(AI$3,ALS!$A:$A,0)+ROW(ALS!$A:$A)-1),".",",")," ","")),TRUE,"ERROR")</f>
        <v>#VALUE!</v>
      </c>
      <c r="AJ40" s="26" t="e">
        <f ca="1">_xlfn.IFS(SUBSTITUTE(INDIRECT("ALS!"&amp;SUBSTITUTE(ADDRESS(1,$A40+($AN$7-$AN$8),4),"1","")&amp;MATCH(AJ$3,ALS!$A:$A,0)+ROW(ALS!$A:$A)-1)," ","")="","",ISERROR(INDIRECT("ALS!"&amp;SUBSTITUTE(ADDRESS(1,$A40+($AN$7-$AN$8),4),"1","")&amp;MATCH(AJ$3,ALS!$A:$A,0)+ROW(ALS!$A:$A)-1)),INDIRECT("ALS!"&amp;SUBSTITUTE(ADDRESS(1,$A40+($AN$7-$AN$8),4),"1","")&amp;MATCH(AJ$3,ALS!$A:$A,0)+ROW(ALS!$A:$A)-1),OR(LOWER(SUBSTITUTE(SUBSTITUTE(INDIRECT("ALS!"&amp;SUBSTITUTE(ADDRESS(1,$A40+($AN$7-$AN$8),4),"1","")&amp;MATCH(AJ$3,ALS!$A:$A,0)+ROW(ALS!$A:$A)-1),".","")," ",""))="nd",LOWER(SUBSTITUTE(SUBSTITUTE(INDIRECT("ALS!"&amp;SUBSTITUTE(ADDRESS(1,$A40+($AN$7-$AN$8),4),"1","")&amp;MATCH(AJ$3,ALS!$A:$A,0)+ROW(ALS!$A:$A)-1),".","")," ",""))="ikkepåvist"),"n.d.",OR(LEFT(LOWER(SUBSTITUTE(SUBSTITUTE(INDIRECT("ALS!"&amp;SUBSTITUTE(ADDRESS(1,$A40+($AN$7-$AN$8),4),"1","")&amp;MATCH(AJ$3,ALS!$A:$A,0)+ROW(ALS!$A:$A)-1),".",",")," ","")),2)="&lt; ",LEFT(LOWER(SUBSTITUTE(SUBSTITUTE(INDIRECT("ALS!"&amp;SUBSTITUTE(ADDRESS(1,$A40+($AN$7-$AN$8),4),"1","")&amp;MATCH(AJ$3,ALS!$A:$A,0)+ROW(ALS!$A:$A)-1),".",",")," ","")),1)="&lt;"),"&lt;"&amp;VALUE(SUBSTITUTE(SUBSTITUTE(SUBSTITUTE(INDIRECT("ALS!"&amp;SUBSTITUTE(ADDRESS(1,$A40+($AN$7-$AN$8),4),"1","")&amp;MATCH(AJ$3,ALS!$A:$A,0)+ROW(ALS!$A:$A)-1),".",",")," ",""),"&lt;",""))*AJ$2,NOT(ISERROR(VALUE(SUBSTITUTE(SUBSTITUTE(INDIRECT("ALS!"&amp;SUBSTITUTE(ADDRESS(1,$A40+($AN$7-$AN$8),4),"1","")&amp;MATCH(AJ$3,ALS!$A:$A,0)+ROW(ALS!$A:$A)-1),".",",")," ","")))),VALUE(SUBSTITUTE(SUBSTITUTE(INDIRECT("ALS!"&amp;SUBSTITUTE(ADDRESS(1,$A40+($AN$7-$AN$8),4),"1","")&amp;MATCH(AJ$3,ALS!$A:$A,0)+ROW(ALS!$A:$A)-1),".",",")," ","")),TRUE,"ERROR")</f>
        <v>#VALUE!</v>
      </c>
    </row>
    <row r="41" spans="1:36" x14ac:dyDescent="0.25">
      <c r="A41" t="e">
        <f t="shared" ca="1" si="6"/>
        <v>#VALUE!</v>
      </c>
      <c r="B41" t="e">
        <f ca="1">IF(
LEN(C41)&gt;0,
SUBSTITUTE(SUBSTITUTE(SUBSTITUTE(INDIRECT("ALS!"&amp;SUBSTITUTE(ADDRESS(1,A41+($AN$7-$AN$8),4),"1","")&amp;MATCH("ELEMENT",ALS!A:A,0)+ROW(ALS!A:A)-1),"Jord",""),"Sediment",""),C41,""),
SUBSTITUTE(SUBSTITUTE(INDIRECT("ALS!"&amp;SUBSTITUTE(ADDRESS(1,A41+($AN$7-$AN$8),4),"1","")&amp;MATCH("ELEMENT",ALS!A:A,0)+ROW(ALS!A:A)-1),"Jord",""),"Sediment","")
)</f>
        <v>#VALUE!</v>
      </c>
      <c r="C41" t="str">
        <f ca="1" xml:space="preserve">
_xlfn.LET(_xlpm.GetName,INDIRECT("ALS!"&amp;SUBSTITUTE(ADDRESS(1,A41+($AN$7-$AN$8),4),"1","")&amp;MATCH("ELEMENT",ALS!$A$1:$A$200,0)+ROW(ALS!$A$1:$A$200)-1),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41" s="22" t="e">
        <f ca="1">IF(ISERROR(INDIRECT("ALS!"&amp;SUBSTITUTE(ADDRESS(1,$A41+($AN$7-$AN$8),4),"1","")&amp;MATCH(D$3,ALS!$A:$A,0)+ROW(ALS!$A:$A)-1)),INDIRECT("ALS!"&amp;SUBSTITUTE(ADDRESS(1,$A41+($AN$7-$AN$8),4),"1","")&amp;MATCH(D$3,ALS!$A:$A,0)+ROW(ALS!$A:$A)-1),IF(INDIRECT("ALS!"&amp;SUBSTITUTE(ADDRESS(1,$A41+($AN$7-$AN$8),4),"1","")&amp;MATCH(D$3,ALS!$A:$A,0)+ROW(ALS!$A:$A)-1)="n.d.","n.d.",IF(VALUE(SUBSTITUTE(SUBSTITUTE(INDIRECT("ALS!"&amp;SUBSTITUTE(ADDRESS(1,$A41+($AN$7-$AN$8),4),"1","")&amp;MATCH(D$3,ALS!$A:$A,0)+ROW(ALS!$A:$A)-1),".",","),"&lt;",""))&lt;=AV$4,"&lt;"&amp;AV$4,VALUE(SUBSTITUTE(SUBSTITUTE(INDIRECT("ALS!"&amp;SUBSTITUTE(ADDRESS(1,$A41+($AN$7-$AN$8),4),"1","")&amp;MATCH(D$3,ALS!$A:$A,0)+ROW(ALS!$A:$A)-1),".",","),"&lt;","")))))</f>
        <v>#VALUE!</v>
      </c>
      <c r="E41" s="22" t="e">
        <f ca="1">IF(ISERROR(INDIRECT("ALS!"&amp;SUBSTITUTE(ADDRESS(1,$A41+($AN$7-$AN$8),4),"1","")&amp;MATCH(E$3,ALS!$A:$A,0)+ROW(ALS!$A:$A)-1)),INDIRECT("ALS!"&amp;SUBSTITUTE(ADDRESS(1,$A41+($AN$7-$AN$8),4),"1","")&amp;MATCH(E$3,ALS!$A:$A,0)+ROW(ALS!$A:$A)-1),IF(INDIRECT("ALS!"&amp;SUBSTITUTE(ADDRESS(1,$A41+($AN$7-$AN$8),4),"1","")&amp;MATCH(E$3,ALS!$A:$A,0)+ROW(ALS!$A:$A)-1)="n.d.","n.d.",IF(VALUE(SUBSTITUTE(SUBSTITUTE(INDIRECT("ALS!"&amp;SUBSTITUTE(ADDRESS(1,$A41+($AN$7-$AN$8),4),"1","")&amp;MATCH(E$3,ALS!$A:$A,0)+ROW(ALS!$A:$A)-1),".",","),"&lt;",""))&lt;=AW$4,"&lt;"&amp;AW$4,VALUE(SUBSTITUTE(SUBSTITUTE(INDIRECT("ALS!"&amp;SUBSTITUTE(ADDRESS(1,$A41+($AN$7-$AN$8),4),"1","")&amp;MATCH(E$3,ALS!$A:$A,0)+ROW(ALS!$A:$A)-1),".",","),"&lt;","")))))</f>
        <v>#VALUE!</v>
      </c>
      <c r="F41" s="22" t="e">
        <f ca="1">IF(ISERROR(INDIRECT("ALS!"&amp;SUBSTITUTE(ADDRESS(1,$A41+($AN$7-$AN$8),4),"1","")&amp;MATCH(F$3,ALS!$A:$A,0)+ROW(ALS!$A:$A)-1)),INDIRECT("ALS!"&amp;SUBSTITUTE(ADDRESS(1,$A41+($AN$7-$AN$8),4),"1","")&amp;MATCH(F$3,ALS!$A:$A,0)+ROW(ALS!$A:$A)-1),IF(INDIRECT("ALS!"&amp;SUBSTITUTE(ADDRESS(1,$A41+($AN$7-$AN$8),4),"1","")&amp;MATCH(F$3,ALS!$A:$A,0)+ROW(ALS!$A:$A)-1)="n.d.","n.d.",IF(VALUE(SUBSTITUTE(SUBSTITUTE(INDIRECT("ALS!"&amp;SUBSTITUTE(ADDRESS(1,$A41+($AN$7-$AN$8),4),"1","")&amp;MATCH(F$3,ALS!$A:$A,0)+ROW(ALS!$A:$A)-1),".",","),"&lt;",""))&lt;=AX$4,"&lt;"&amp;AX$4,VALUE(SUBSTITUTE(SUBSTITUTE(INDIRECT("ALS!"&amp;SUBSTITUTE(ADDRESS(1,$A41+($AN$7-$AN$8),4),"1","")&amp;MATCH(F$3,ALS!$A:$A,0)+ROW(ALS!$A:$A)-1),".",","),"&lt;","")))))</f>
        <v>#VALUE!</v>
      </c>
      <c r="G41" s="26" t="e">
        <f ca="1">_xlfn.LET(_xlpm.GetVal,INDIRECT("ALS!"&amp;SUBSTITUTE(ADDRESS(1,$A41+($AN$7-$AN$8),4),"1","")&amp;MATCH(G$3,ALS!$A:$A,0)+ROW(ALS!$A$1:$A$200)-1),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41" s="26" t="e">
        <f ca="1">_xlfn.LET(_xlpm.GetVal,INDIRECT("ALS!"&amp;SUBSTITUTE(ADDRESS(1,$A41+($AN$7-$AN$8),4),"1","")&amp;MATCH(H$3,ALS!$A:$A,0)+ROW(ALS!$A$1:$A$200)-1),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41" s="26" t="e">
        <f ca="1">_xlfn.LET(_xlpm.GetVal,INDIRECT("ALS!"&amp;SUBSTITUTE(ADDRESS(1,$A41+($AN$7-$AN$8),4),"1","")&amp;MATCH(I$3,ALS!$A:$A,0)+ROW(ALS!$A$1:$A$200)-1),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41" s="26" t="e">
        <f ca="1">_xlfn.LET(_xlpm.GetVal,INDIRECT("ALS!"&amp;SUBSTITUTE(ADDRESS(1,$A41+($AN$7-$AN$8),4),"1","")&amp;MATCH(J$3,ALS!$A:$A,0)+ROW(ALS!$A$1:$A$200)-1),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41" s="26" t="e">
        <f ca="1">_xlfn.LET(_xlpm.GetVal,INDIRECT("ALS!"&amp;SUBSTITUTE(ADDRESS(1,$A41+($AN$7-$AN$8),4),"1","")&amp;MATCH(K$3,ALS!$A:$A,0)+ROW(ALS!$A$1:$A$200)-1),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41" s="26" t="e">
        <f ca="1">_xlfn.LET(_xlpm.GetVal,INDIRECT("ALS!"&amp;SUBSTITUTE(ADDRESS(1,$A41+($AN$7-$AN$8),4),"1","")&amp;MATCH(L$3,ALS!$A:$A,0)+ROW(ALS!$A$1:$A$200)-1),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41" s="26" t="e">
        <f ca="1">_xlfn.LET(_xlpm.GetVal,INDIRECT("ALS!"&amp;SUBSTITUTE(ADDRESS(1,$A41+($AN$7-$AN$8),4),"1","")&amp;MATCH(M$3,ALS!$A:$A,0)+ROW(ALS!$A$1:$A$200)-1),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41" s="26" t="e">
        <f ca="1">_xlfn.LET(_xlpm.GetVal,INDIRECT("ALS!"&amp;SUBSTITUTE(ADDRESS(1,$A41+($AN$7-$AN$8),4),"1","")&amp;MATCH(N$3,ALS!$A:$A,0)+ROW(ALS!$A$1:$A$200)-1),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41" s="26" t="e">
        <f ca="1">_xlfn.LET(_xlpm.GetVal,INDIRECT("ALS!"&amp;SUBSTITUTE(ADDRESS(1,$A41+($AN$7-$AN$8),4),"1","")&amp;MATCH(O$3,ALS!$A:$A,0)+ROW(ALS!$A$1:$A$200)-1),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41" s="26" t="e">
        <f ca="1">_xlfn.LET(_xlpm.GetVal,INDIRECT("ALS!"&amp;SUBSTITUTE(ADDRESS(1,$A41+($AN$7-$AN$8),4),"1","")&amp;MATCH(P$3,ALS!$A:$A,0)+ROW(ALS!$A$1:$A$200)-1),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41" s="26" t="e">
        <f ca="1">_xlfn.LET(_xlpm.GetVal,INDIRECT("ALS!"&amp;SUBSTITUTE(ADDRESS(1,$A41+($AN$7-$AN$8),4),"1","")&amp;MATCH(Q$3,ALS!$A:$A,0)+ROW(ALS!$A$1:$A$200)-1),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41" s="26" t="e">
        <f ca="1">_xlfn.LET(_xlpm.GetVal,INDIRECT("ALS!"&amp;SUBSTITUTE(ADDRESS(1,$A41+($AN$7-$AN$8),4),"1","")&amp;MATCH(R$3,ALS!$A:$A,0)+ROW(ALS!$A$1:$A$200)-1),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41" s="26" t="e">
        <f ca="1">_xlfn.LET(_xlpm.GetVal,INDIRECT("ALS!"&amp;SUBSTITUTE(ADDRESS(1,$A41+($AN$7-$AN$8),4),"1","")&amp;MATCH(S$3,ALS!$A:$A,0)+ROW(ALS!$A$1:$A$200)-1),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41" s="26" t="e">
        <f ca="1">_xlfn.LET(_xlpm.GetVal,INDIRECT("ALS!"&amp;SUBSTITUTE(ADDRESS(1,$A41+($AN$7-$AN$8),4),"1","")&amp;MATCH(T$3,ALS!$A:$A,0)+ROW(ALS!$A$1:$A$200)-1),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41" s="26" t="e">
        <f ca="1">_xlfn.LET(_xlpm.GetVal,INDIRECT("ALS!"&amp;SUBSTITUTE(ADDRESS(1,$A41+($AN$7-$AN$8),4),"1","")&amp;MATCH(U$3,ALS!$A:$A,0)+ROW(ALS!$A$1:$A$200)-1),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41" s="26" t="e">
        <f ca="1">_xlfn.LET(_xlpm.GetVal,INDIRECT("ALS!"&amp;SUBSTITUTE(ADDRESS(1,$A41+($AN$7-$AN$8),4),"1","")&amp;MATCH(V$3,ALS!$A:$A,0)+ROW(ALS!$A$1:$A$200)-1),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41" s="26" t="e">
        <f ca="1">_xlfn.LET(_xlpm.GetVal,INDIRECT("ALS!"&amp;SUBSTITUTE(ADDRESS(1,$A41+($AN$7-$AN$8),4),"1","")&amp;MATCH(W$3,ALS!$A:$A,0)+ROW(ALS!$A$1:$A$200)-1),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41" s="26" t="e">
        <f ca="1">_xlfn.LET(_xlpm.GetVal,INDIRECT("ALS!"&amp;SUBSTITUTE(ADDRESS(1,$A41+($AN$7-$AN$8),4),"1","")&amp;MATCH(X$3,ALS!$A:$A,0)+ROW(ALS!$A$1:$A$200)-1),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41" s="26" t="e">
        <f ca="1">_xlfn.LET(_xlpm.GetVal,INDIRECT("ALS!"&amp;SUBSTITUTE(ADDRESS(1,$A41+($AN$7-$AN$8),4),"1","")&amp;MATCH(Y$3,ALS!$A:$A,0)+ROW(ALS!$A$1:$A$200)-1),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41" s="26" t="e">
        <f ca="1">_xlfn.LET(_xlpm.GetVal,INDIRECT("ALS!"&amp;SUBSTITUTE(ADDRESS(1,$A41+($AN$7-$AN$8),4),"1","")&amp;MATCH(Z$3,ALS!$A:$A,0)+ROW(ALS!$A$1:$A$200)-1),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41" s="26" t="e">
        <f ca="1">_xlfn.LET(_xlpm.GetVal,INDIRECT("ALS!"&amp;SUBSTITUTE(ADDRESS(1,$A41+($AN$7-$AN$8),4),"1","")&amp;MATCH(AA$3,ALS!$A:$A,0)+ROW(ALS!$A$1:$A$200)-1),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41" s="26" t="e">
        <f ca="1">_xlfn.LET(_xlpm.GetVal,INDIRECT("ALS!"&amp;SUBSTITUTE(ADDRESS(1,$A41+($AN$7-$AN$8),4),"1","")&amp;MATCH(AB$3,ALS!$A:$A,0)+ROW(ALS!$A$1:$A$200)-1),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41" s="26" t="e">
        <f ca="1">_xlfn.LET(_xlpm.GetVal,INDIRECT("ALS!"&amp;SUBSTITUTE(ADDRESS(1,$A41+($AN$7-$AN$8),4),"1","")&amp;MATCH(AC$3,ALS!$A:$A,0)+ROW(ALS!$A$1:$A$200)-1),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41" s="26" t="e">
        <f ca="1">_xlfn.LET(_xlpm.GetVal,INDIRECT("ALS!"&amp;SUBSTITUTE(ADDRESS(1,$A41+($AN$7-$AN$8),4),"1","")&amp;MATCH(AD$3,ALS!$A:$A,0)+ROW(ALS!$A$1:$A$200)-1),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41" s="26" t="e">
        <f ca="1">_xlfn.LET(_xlpm.GetVal,INDIRECT("ALS!"&amp;SUBSTITUTE(ADDRESS(1,$A41+($AN$7-$AN$8),4),"1","")&amp;MATCH(AE$3,ALS!$A:$A,0)+ROW(ALS!$A$1:$A$200)-1),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41" s="26" t="e">
        <f ca="1">_xlfn.LET(_xlpm.GetVal,INDIRECT("ALS!"&amp;SUBSTITUTE(ADDRESS(1,$A41+($AN$7-$AN$8),4),"1","")&amp;MATCH(AF$3,ALS!$A:$A,0)+ROW(ALS!$A$1:$A$200)-1),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41" s="26" t="e">
        <f ca="1">_xlfn.LET(_xlpm.GetVal,INDIRECT("ALS!"&amp;SUBSTITUTE(ADDRESS(1,$A41+($AN$7-$AN$8),4),"1","")&amp;MATCH(AG$3,ALS!$A:$A,0)+ROW(ALS!$A$1:$A$200)-1),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41" s="25" t="str">
        <f t="shared" ca="1" si="5"/>
        <v/>
      </c>
      <c r="AI41" s="26" t="e">
        <f ca="1">_xlfn.IFS(SUBSTITUTE(INDIRECT("ALS!"&amp;SUBSTITUTE(ADDRESS(1,$A41+($AN$7-$AN$8),4),"1","")&amp;MATCH(AI$3,ALS!$A:$A,0)+ROW(ALS!$A:$A)-1)," ","")="","",ISERROR(INDIRECT("ALS!"&amp;SUBSTITUTE(ADDRESS(1,$A41+($AN$7-$AN$8),4),"1","")&amp;MATCH(AI$3,ALS!$A:$A,0)+ROW(ALS!$A:$A)-1)),INDIRECT("ALS!"&amp;SUBSTITUTE(ADDRESS(1,$A41+($AN$7-$AN$8),4),"1","")&amp;MATCH(AI$3,ALS!$A:$A,0)+ROW(ALS!$A:$A)-1),OR(LOWER(SUBSTITUTE(SUBSTITUTE(INDIRECT("ALS!"&amp;SUBSTITUTE(ADDRESS(1,$A41+($AN$7-$AN$8),4),"1","")&amp;MATCH(AI$3,ALS!$A:$A,0)+ROW(ALS!$A:$A)-1),".","")," ",""))="nd",LOWER(SUBSTITUTE(SUBSTITUTE(INDIRECT("ALS!"&amp;SUBSTITUTE(ADDRESS(1,$A41+($AN$7-$AN$8),4),"1","")&amp;MATCH(AI$3,ALS!$A:$A,0)+ROW(ALS!$A:$A)-1),".","")," ",""))="ikkepåvist"),"n.d.",OR(LEFT(LOWER(SUBSTITUTE(SUBSTITUTE(INDIRECT("ALS!"&amp;SUBSTITUTE(ADDRESS(1,$A41+($AN$7-$AN$8),4),"1","")&amp;MATCH(AI$3,ALS!$A:$A,0)+ROW(ALS!$A:$A)-1),".",",")," ","")),2)="&lt; ",LEFT(LOWER(SUBSTITUTE(SUBSTITUTE(INDIRECT("ALS!"&amp;SUBSTITUTE(ADDRESS(1,$A41+($AN$7-$AN$8),4),"1","")&amp;MATCH(AI$3,ALS!$A:$A,0)+ROW(ALS!$A:$A)-1),".",",")," ","")),1)="&lt;"),"&lt;"&amp;VALUE(SUBSTITUTE(SUBSTITUTE(SUBSTITUTE(INDIRECT("ALS!"&amp;SUBSTITUTE(ADDRESS(1,$A41+($AN$7-$AN$8),4),"1","")&amp;MATCH(AI$3,ALS!$A:$A,0)+ROW(ALS!$A:$A)-1),".",",")," ",""),"&lt;",""))*AI$2,NOT(ISERROR(VALUE(SUBSTITUTE(SUBSTITUTE(INDIRECT("ALS!"&amp;SUBSTITUTE(ADDRESS(1,$A41+($AN$7-$AN$8),4),"1","")&amp;MATCH(AI$3,ALS!$A:$A,0)+ROW(ALS!$A:$A)-1),".",",")," ","")))),VALUE(SUBSTITUTE(SUBSTITUTE(INDIRECT("ALS!"&amp;SUBSTITUTE(ADDRESS(1,$A41+($AN$7-$AN$8),4),"1","")&amp;MATCH(AI$3,ALS!$A:$A,0)+ROW(ALS!$A:$A)-1),".",",")," ","")),TRUE,"ERROR")</f>
        <v>#VALUE!</v>
      </c>
      <c r="AJ41" s="26" t="e">
        <f ca="1">_xlfn.IFS(SUBSTITUTE(INDIRECT("ALS!"&amp;SUBSTITUTE(ADDRESS(1,$A41+($AN$7-$AN$8),4),"1","")&amp;MATCH(AJ$3,ALS!$A:$A,0)+ROW(ALS!$A:$A)-1)," ","")="","",ISERROR(INDIRECT("ALS!"&amp;SUBSTITUTE(ADDRESS(1,$A41+($AN$7-$AN$8),4),"1","")&amp;MATCH(AJ$3,ALS!$A:$A,0)+ROW(ALS!$A:$A)-1)),INDIRECT("ALS!"&amp;SUBSTITUTE(ADDRESS(1,$A41+($AN$7-$AN$8),4),"1","")&amp;MATCH(AJ$3,ALS!$A:$A,0)+ROW(ALS!$A:$A)-1),OR(LOWER(SUBSTITUTE(SUBSTITUTE(INDIRECT("ALS!"&amp;SUBSTITUTE(ADDRESS(1,$A41+($AN$7-$AN$8),4),"1","")&amp;MATCH(AJ$3,ALS!$A:$A,0)+ROW(ALS!$A:$A)-1),".","")," ",""))="nd",LOWER(SUBSTITUTE(SUBSTITUTE(INDIRECT("ALS!"&amp;SUBSTITUTE(ADDRESS(1,$A41+($AN$7-$AN$8),4),"1","")&amp;MATCH(AJ$3,ALS!$A:$A,0)+ROW(ALS!$A:$A)-1),".","")," ",""))="ikkepåvist"),"n.d.",OR(LEFT(LOWER(SUBSTITUTE(SUBSTITUTE(INDIRECT("ALS!"&amp;SUBSTITUTE(ADDRESS(1,$A41+($AN$7-$AN$8),4),"1","")&amp;MATCH(AJ$3,ALS!$A:$A,0)+ROW(ALS!$A:$A)-1),".",",")," ","")),2)="&lt; ",LEFT(LOWER(SUBSTITUTE(SUBSTITUTE(INDIRECT("ALS!"&amp;SUBSTITUTE(ADDRESS(1,$A41+($AN$7-$AN$8),4),"1","")&amp;MATCH(AJ$3,ALS!$A:$A,0)+ROW(ALS!$A:$A)-1),".",",")," ","")),1)="&lt;"),"&lt;"&amp;VALUE(SUBSTITUTE(SUBSTITUTE(SUBSTITUTE(INDIRECT("ALS!"&amp;SUBSTITUTE(ADDRESS(1,$A41+($AN$7-$AN$8),4),"1","")&amp;MATCH(AJ$3,ALS!$A:$A,0)+ROW(ALS!$A:$A)-1),".",",")," ",""),"&lt;",""))*AJ$2,NOT(ISERROR(VALUE(SUBSTITUTE(SUBSTITUTE(INDIRECT("ALS!"&amp;SUBSTITUTE(ADDRESS(1,$A41+($AN$7-$AN$8),4),"1","")&amp;MATCH(AJ$3,ALS!$A:$A,0)+ROW(ALS!$A:$A)-1),".",",")," ","")))),VALUE(SUBSTITUTE(SUBSTITUTE(INDIRECT("ALS!"&amp;SUBSTITUTE(ADDRESS(1,$A41+($AN$7-$AN$8),4),"1","")&amp;MATCH(AJ$3,ALS!$A:$A,0)+ROW(ALS!$A:$A)-1),".",",")," ","")),TRUE,"ERROR")</f>
        <v>#VALUE!</v>
      </c>
    </row>
    <row r="42" spans="1:36" x14ac:dyDescent="0.25">
      <c r="A42" t="e">
        <f t="shared" ca="1" si="6"/>
        <v>#VALUE!</v>
      </c>
      <c r="B42" t="e">
        <f ca="1">IF(
LEN(C42)&gt;0,
SUBSTITUTE(SUBSTITUTE(SUBSTITUTE(INDIRECT("ALS!"&amp;SUBSTITUTE(ADDRESS(1,A42+($AN$7-$AN$8),4),"1","")&amp;MATCH("ELEMENT",ALS!A:A,0)+ROW(ALS!A:A)-1),"Jord",""),"Sediment",""),C42,""),
SUBSTITUTE(SUBSTITUTE(INDIRECT("ALS!"&amp;SUBSTITUTE(ADDRESS(1,A42+($AN$7-$AN$8),4),"1","")&amp;MATCH("ELEMENT",ALS!A:A,0)+ROW(ALS!A:A)-1),"Jord",""),"Sediment","")
)</f>
        <v>#VALUE!</v>
      </c>
      <c r="C42" t="str">
        <f ca="1" xml:space="preserve">
_xlfn.LET(_xlpm.GetName,INDIRECT("ALS!"&amp;SUBSTITUTE(ADDRESS(1,A42+($AN$7-$AN$8),4),"1","")&amp;MATCH("ELEMENT",ALS!$A$1:$A$200,0)+ROW(ALS!$A$1:$A$200)-1),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42" s="22" t="e">
        <f ca="1">IF(ISERROR(INDIRECT("ALS!"&amp;SUBSTITUTE(ADDRESS(1,$A42+($AN$7-$AN$8),4),"1","")&amp;MATCH(D$3,ALS!$A:$A,0)+ROW(ALS!$A:$A)-1)),INDIRECT("ALS!"&amp;SUBSTITUTE(ADDRESS(1,$A42+($AN$7-$AN$8),4),"1","")&amp;MATCH(D$3,ALS!$A:$A,0)+ROW(ALS!$A:$A)-1),IF(INDIRECT("ALS!"&amp;SUBSTITUTE(ADDRESS(1,$A42+($AN$7-$AN$8),4),"1","")&amp;MATCH(D$3,ALS!$A:$A,0)+ROW(ALS!$A:$A)-1)="n.d.","n.d.",IF(VALUE(SUBSTITUTE(SUBSTITUTE(INDIRECT("ALS!"&amp;SUBSTITUTE(ADDRESS(1,$A42+($AN$7-$AN$8),4),"1","")&amp;MATCH(D$3,ALS!$A:$A,0)+ROW(ALS!$A:$A)-1),".",","),"&lt;",""))&lt;=AV$4,"&lt;"&amp;AV$4,VALUE(SUBSTITUTE(SUBSTITUTE(INDIRECT("ALS!"&amp;SUBSTITUTE(ADDRESS(1,$A42+($AN$7-$AN$8),4),"1","")&amp;MATCH(D$3,ALS!$A:$A,0)+ROW(ALS!$A:$A)-1),".",","),"&lt;","")))))</f>
        <v>#VALUE!</v>
      </c>
      <c r="E42" s="22" t="e">
        <f ca="1">IF(ISERROR(INDIRECT("ALS!"&amp;SUBSTITUTE(ADDRESS(1,$A42+($AN$7-$AN$8),4),"1","")&amp;MATCH(E$3,ALS!$A:$A,0)+ROW(ALS!$A:$A)-1)),INDIRECT("ALS!"&amp;SUBSTITUTE(ADDRESS(1,$A42+($AN$7-$AN$8),4),"1","")&amp;MATCH(E$3,ALS!$A:$A,0)+ROW(ALS!$A:$A)-1),IF(INDIRECT("ALS!"&amp;SUBSTITUTE(ADDRESS(1,$A42+($AN$7-$AN$8),4),"1","")&amp;MATCH(E$3,ALS!$A:$A,0)+ROW(ALS!$A:$A)-1)="n.d.","n.d.",IF(VALUE(SUBSTITUTE(SUBSTITUTE(INDIRECT("ALS!"&amp;SUBSTITUTE(ADDRESS(1,$A42+($AN$7-$AN$8),4),"1","")&amp;MATCH(E$3,ALS!$A:$A,0)+ROW(ALS!$A:$A)-1),".",","),"&lt;",""))&lt;=AW$4,"&lt;"&amp;AW$4,VALUE(SUBSTITUTE(SUBSTITUTE(INDIRECT("ALS!"&amp;SUBSTITUTE(ADDRESS(1,$A42+($AN$7-$AN$8),4),"1","")&amp;MATCH(E$3,ALS!$A:$A,0)+ROW(ALS!$A:$A)-1),".",","),"&lt;","")))))</f>
        <v>#VALUE!</v>
      </c>
      <c r="F42" s="22" t="e">
        <f ca="1">IF(ISERROR(INDIRECT("ALS!"&amp;SUBSTITUTE(ADDRESS(1,$A42+($AN$7-$AN$8),4),"1","")&amp;MATCH(F$3,ALS!$A:$A,0)+ROW(ALS!$A:$A)-1)),INDIRECT("ALS!"&amp;SUBSTITUTE(ADDRESS(1,$A42+($AN$7-$AN$8),4),"1","")&amp;MATCH(F$3,ALS!$A:$A,0)+ROW(ALS!$A:$A)-1),IF(INDIRECT("ALS!"&amp;SUBSTITUTE(ADDRESS(1,$A42+($AN$7-$AN$8),4),"1","")&amp;MATCH(F$3,ALS!$A:$A,0)+ROW(ALS!$A:$A)-1)="n.d.","n.d.",IF(VALUE(SUBSTITUTE(SUBSTITUTE(INDIRECT("ALS!"&amp;SUBSTITUTE(ADDRESS(1,$A42+($AN$7-$AN$8),4),"1","")&amp;MATCH(F$3,ALS!$A:$A,0)+ROW(ALS!$A:$A)-1),".",","),"&lt;",""))&lt;=AX$4,"&lt;"&amp;AX$4,VALUE(SUBSTITUTE(SUBSTITUTE(INDIRECT("ALS!"&amp;SUBSTITUTE(ADDRESS(1,$A42+($AN$7-$AN$8),4),"1","")&amp;MATCH(F$3,ALS!$A:$A,0)+ROW(ALS!$A:$A)-1),".",","),"&lt;","")))))</f>
        <v>#VALUE!</v>
      </c>
      <c r="G42" s="26" t="e">
        <f ca="1">_xlfn.LET(_xlpm.GetVal,INDIRECT("ALS!"&amp;SUBSTITUTE(ADDRESS(1,$A42+($AN$7-$AN$8),4),"1","")&amp;MATCH(G$3,ALS!$A:$A,0)+ROW(ALS!$A$1:$A$200)-1),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42" s="26" t="e">
        <f ca="1">_xlfn.LET(_xlpm.GetVal,INDIRECT("ALS!"&amp;SUBSTITUTE(ADDRESS(1,$A42+($AN$7-$AN$8),4),"1","")&amp;MATCH(H$3,ALS!$A:$A,0)+ROW(ALS!$A$1:$A$200)-1),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42" s="26" t="e">
        <f ca="1">_xlfn.LET(_xlpm.GetVal,INDIRECT("ALS!"&amp;SUBSTITUTE(ADDRESS(1,$A42+($AN$7-$AN$8),4),"1","")&amp;MATCH(I$3,ALS!$A:$A,0)+ROW(ALS!$A$1:$A$200)-1),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42" s="26" t="e">
        <f ca="1">_xlfn.LET(_xlpm.GetVal,INDIRECT("ALS!"&amp;SUBSTITUTE(ADDRESS(1,$A42+($AN$7-$AN$8),4),"1","")&amp;MATCH(J$3,ALS!$A:$A,0)+ROW(ALS!$A$1:$A$200)-1),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42" s="26" t="e">
        <f ca="1">_xlfn.LET(_xlpm.GetVal,INDIRECT("ALS!"&amp;SUBSTITUTE(ADDRESS(1,$A42+($AN$7-$AN$8),4),"1","")&amp;MATCH(K$3,ALS!$A:$A,0)+ROW(ALS!$A$1:$A$200)-1),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42" s="26" t="e">
        <f ca="1">_xlfn.LET(_xlpm.GetVal,INDIRECT("ALS!"&amp;SUBSTITUTE(ADDRESS(1,$A42+($AN$7-$AN$8),4),"1","")&amp;MATCH(L$3,ALS!$A:$A,0)+ROW(ALS!$A$1:$A$200)-1),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42" s="26" t="e">
        <f ca="1">_xlfn.LET(_xlpm.GetVal,INDIRECT("ALS!"&amp;SUBSTITUTE(ADDRESS(1,$A42+($AN$7-$AN$8),4),"1","")&amp;MATCH(M$3,ALS!$A:$A,0)+ROW(ALS!$A$1:$A$200)-1),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42" s="26" t="e">
        <f ca="1">_xlfn.LET(_xlpm.GetVal,INDIRECT("ALS!"&amp;SUBSTITUTE(ADDRESS(1,$A42+($AN$7-$AN$8),4),"1","")&amp;MATCH(N$3,ALS!$A:$A,0)+ROW(ALS!$A$1:$A$200)-1),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42" s="26" t="e">
        <f ca="1">_xlfn.LET(_xlpm.GetVal,INDIRECT("ALS!"&amp;SUBSTITUTE(ADDRESS(1,$A42+($AN$7-$AN$8),4),"1","")&amp;MATCH(O$3,ALS!$A:$A,0)+ROW(ALS!$A$1:$A$200)-1),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42" s="26" t="e">
        <f ca="1">_xlfn.LET(_xlpm.GetVal,INDIRECT("ALS!"&amp;SUBSTITUTE(ADDRESS(1,$A42+($AN$7-$AN$8),4),"1","")&amp;MATCH(P$3,ALS!$A:$A,0)+ROW(ALS!$A$1:$A$200)-1),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42" s="26" t="e">
        <f ca="1">_xlfn.LET(_xlpm.GetVal,INDIRECT("ALS!"&amp;SUBSTITUTE(ADDRESS(1,$A42+($AN$7-$AN$8),4),"1","")&amp;MATCH(Q$3,ALS!$A:$A,0)+ROW(ALS!$A$1:$A$200)-1),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42" s="26" t="e">
        <f ca="1">_xlfn.LET(_xlpm.GetVal,INDIRECT("ALS!"&amp;SUBSTITUTE(ADDRESS(1,$A42+($AN$7-$AN$8),4),"1","")&amp;MATCH(R$3,ALS!$A:$A,0)+ROW(ALS!$A$1:$A$200)-1),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42" s="26" t="e">
        <f ca="1">_xlfn.LET(_xlpm.GetVal,INDIRECT("ALS!"&amp;SUBSTITUTE(ADDRESS(1,$A42+($AN$7-$AN$8),4),"1","")&amp;MATCH(S$3,ALS!$A:$A,0)+ROW(ALS!$A$1:$A$200)-1),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42" s="26" t="e">
        <f ca="1">_xlfn.LET(_xlpm.GetVal,INDIRECT("ALS!"&amp;SUBSTITUTE(ADDRESS(1,$A42+($AN$7-$AN$8),4),"1","")&amp;MATCH(T$3,ALS!$A:$A,0)+ROW(ALS!$A$1:$A$200)-1),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42" s="26" t="e">
        <f ca="1">_xlfn.LET(_xlpm.GetVal,INDIRECT("ALS!"&amp;SUBSTITUTE(ADDRESS(1,$A42+($AN$7-$AN$8),4),"1","")&amp;MATCH(U$3,ALS!$A:$A,0)+ROW(ALS!$A$1:$A$200)-1),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42" s="26" t="e">
        <f ca="1">_xlfn.LET(_xlpm.GetVal,INDIRECT("ALS!"&amp;SUBSTITUTE(ADDRESS(1,$A42+($AN$7-$AN$8),4),"1","")&amp;MATCH(V$3,ALS!$A:$A,0)+ROW(ALS!$A$1:$A$200)-1),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42" s="26" t="e">
        <f ca="1">_xlfn.LET(_xlpm.GetVal,INDIRECT("ALS!"&amp;SUBSTITUTE(ADDRESS(1,$A42+($AN$7-$AN$8),4),"1","")&amp;MATCH(W$3,ALS!$A:$A,0)+ROW(ALS!$A$1:$A$200)-1),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42" s="26" t="e">
        <f ca="1">_xlfn.LET(_xlpm.GetVal,INDIRECT("ALS!"&amp;SUBSTITUTE(ADDRESS(1,$A42+($AN$7-$AN$8),4),"1","")&amp;MATCH(X$3,ALS!$A:$A,0)+ROW(ALS!$A$1:$A$200)-1),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42" s="26" t="e">
        <f ca="1">_xlfn.LET(_xlpm.GetVal,INDIRECT("ALS!"&amp;SUBSTITUTE(ADDRESS(1,$A42+($AN$7-$AN$8),4),"1","")&amp;MATCH(Y$3,ALS!$A:$A,0)+ROW(ALS!$A$1:$A$200)-1),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42" s="26" t="e">
        <f ca="1">_xlfn.LET(_xlpm.GetVal,INDIRECT("ALS!"&amp;SUBSTITUTE(ADDRESS(1,$A42+($AN$7-$AN$8),4),"1","")&amp;MATCH(Z$3,ALS!$A:$A,0)+ROW(ALS!$A$1:$A$200)-1),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42" s="26" t="e">
        <f ca="1">_xlfn.LET(_xlpm.GetVal,INDIRECT("ALS!"&amp;SUBSTITUTE(ADDRESS(1,$A42+($AN$7-$AN$8),4),"1","")&amp;MATCH(AA$3,ALS!$A:$A,0)+ROW(ALS!$A$1:$A$200)-1),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42" s="26" t="e">
        <f ca="1">_xlfn.LET(_xlpm.GetVal,INDIRECT("ALS!"&amp;SUBSTITUTE(ADDRESS(1,$A42+($AN$7-$AN$8),4),"1","")&amp;MATCH(AB$3,ALS!$A:$A,0)+ROW(ALS!$A$1:$A$200)-1),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42" s="26" t="e">
        <f ca="1">_xlfn.LET(_xlpm.GetVal,INDIRECT("ALS!"&amp;SUBSTITUTE(ADDRESS(1,$A42+($AN$7-$AN$8),4),"1","")&amp;MATCH(AC$3,ALS!$A:$A,0)+ROW(ALS!$A$1:$A$200)-1),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42" s="26" t="e">
        <f ca="1">_xlfn.LET(_xlpm.GetVal,INDIRECT("ALS!"&amp;SUBSTITUTE(ADDRESS(1,$A42+($AN$7-$AN$8),4),"1","")&amp;MATCH(AD$3,ALS!$A:$A,0)+ROW(ALS!$A$1:$A$200)-1),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42" s="26" t="e">
        <f ca="1">_xlfn.LET(_xlpm.GetVal,INDIRECT("ALS!"&amp;SUBSTITUTE(ADDRESS(1,$A42+($AN$7-$AN$8),4),"1","")&amp;MATCH(AE$3,ALS!$A:$A,0)+ROW(ALS!$A$1:$A$200)-1),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42" s="26" t="e">
        <f ca="1">_xlfn.LET(_xlpm.GetVal,INDIRECT("ALS!"&amp;SUBSTITUTE(ADDRESS(1,$A42+($AN$7-$AN$8),4),"1","")&amp;MATCH(AF$3,ALS!$A:$A,0)+ROW(ALS!$A$1:$A$200)-1),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42" s="26" t="e">
        <f ca="1">_xlfn.LET(_xlpm.GetVal,INDIRECT("ALS!"&amp;SUBSTITUTE(ADDRESS(1,$A42+($AN$7-$AN$8),4),"1","")&amp;MATCH(AG$3,ALS!$A:$A,0)+ROW(ALS!$A$1:$A$200)-1),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42" s="25" t="str">
        <f t="shared" ca="1" si="5"/>
        <v/>
      </c>
      <c r="AI42" s="26" t="e">
        <f ca="1">_xlfn.IFS(SUBSTITUTE(INDIRECT("ALS!"&amp;SUBSTITUTE(ADDRESS(1,$A42+($AN$7-$AN$8),4),"1","")&amp;MATCH(AI$3,ALS!$A:$A,0)+ROW(ALS!$A:$A)-1)," ","")="","",ISERROR(INDIRECT("ALS!"&amp;SUBSTITUTE(ADDRESS(1,$A42+($AN$7-$AN$8),4),"1","")&amp;MATCH(AI$3,ALS!$A:$A,0)+ROW(ALS!$A:$A)-1)),INDIRECT("ALS!"&amp;SUBSTITUTE(ADDRESS(1,$A42+($AN$7-$AN$8),4),"1","")&amp;MATCH(AI$3,ALS!$A:$A,0)+ROW(ALS!$A:$A)-1),OR(LOWER(SUBSTITUTE(SUBSTITUTE(INDIRECT("ALS!"&amp;SUBSTITUTE(ADDRESS(1,$A42+($AN$7-$AN$8),4),"1","")&amp;MATCH(AI$3,ALS!$A:$A,0)+ROW(ALS!$A:$A)-1),".","")," ",""))="nd",LOWER(SUBSTITUTE(SUBSTITUTE(INDIRECT("ALS!"&amp;SUBSTITUTE(ADDRESS(1,$A42+($AN$7-$AN$8),4),"1","")&amp;MATCH(AI$3,ALS!$A:$A,0)+ROW(ALS!$A:$A)-1),".","")," ",""))="ikkepåvist"),"n.d.",OR(LEFT(LOWER(SUBSTITUTE(SUBSTITUTE(INDIRECT("ALS!"&amp;SUBSTITUTE(ADDRESS(1,$A42+($AN$7-$AN$8),4),"1","")&amp;MATCH(AI$3,ALS!$A:$A,0)+ROW(ALS!$A:$A)-1),".",",")," ","")),2)="&lt; ",LEFT(LOWER(SUBSTITUTE(SUBSTITUTE(INDIRECT("ALS!"&amp;SUBSTITUTE(ADDRESS(1,$A42+($AN$7-$AN$8),4),"1","")&amp;MATCH(AI$3,ALS!$A:$A,0)+ROW(ALS!$A:$A)-1),".",",")," ","")),1)="&lt;"),"&lt;"&amp;VALUE(SUBSTITUTE(SUBSTITUTE(SUBSTITUTE(INDIRECT("ALS!"&amp;SUBSTITUTE(ADDRESS(1,$A42+($AN$7-$AN$8),4),"1","")&amp;MATCH(AI$3,ALS!$A:$A,0)+ROW(ALS!$A:$A)-1),".",",")," ",""),"&lt;",""))*AI$2,NOT(ISERROR(VALUE(SUBSTITUTE(SUBSTITUTE(INDIRECT("ALS!"&amp;SUBSTITUTE(ADDRESS(1,$A42+($AN$7-$AN$8),4),"1","")&amp;MATCH(AI$3,ALS!$A:$A,0)+ROW(ALS!$A:$A)-1),".",",")," ","")))),VALUE(SUBSTITUTE(SUBSTITUTE(INDIRECT("ALS!"&amp;SUBSTITUTE(ADDRESS(1,$A42+($AN$7-$AN$8),4),"1","")&amp;MATCH(AI$3,ALS!$A:$A,0)+ROW(ALS!$A:$A)-1),".",",")," ","")),TRUE,"ERROR")</f>
        <v>#VALUE!</v>
      </c>
      <c r="AJ42" s="26" t="e">
        <f ca="1">_xlfn.IFS(SUBSTITUTE(INDIRECT("ALS!"&amp;SUBSTITUTE(ADDRESS(1,$A42+($AN$7-$AN$8),4),"1","")&amp;MATCH(AJ$3,ALS!$A:$A,0)+ROW(ALS!$A:$A)-1)," ","")="","",ISERROR(INDIRECT("ALS!"&amp;SUBSTITUTE(ADDRESS(1,$A42+($AN$7-$AN$8),4),"1","")&amp;MATCH(AJ$3,ALS!$A:$A,0)+ROW(ALS!$A:$A)-1)),INDIRECT("ALS!"&amp;SUBSTITUTE(ADDRESS(1,$A42+($AN$7-$AN$8),4),"1","")&amp;MATCH(AJ$3,ALS!$A:$A,0)+ROW(ALS!$A:$A)-1),OR(LOWER(SUBSTITUTE(SUBSTITUTE(INDIRECT("ALS!"&amp;SUBSTITUTE(ADDRESS(1,$A42+($AN$7-$AN$8),4),"1","")&amp;MATCH(AJ$3,ALS!$A:$A,0)+ROW(ALS!$A:$A)-1),".","")," ",""))="nd",LOWER(SUBSTITUTE(SUBSTITUTE(INDIRECT("ALS!"&amp;SUBSTITUTE(ADDRESS(1,$A42+($AN$7-$AN$8),4),"1","")&amp;MATCH(AJ$3,ALS!$A:$A,0)+ROW(ALS!$A:$A)-1),".","")," ",""))="ikkepåvist"),"n.d.",OR(LEFT(LOWER(SUBSTITUTE(SUBSTITUTE(INDIRECT("ALS!"&amp;SUBSTITUTE(ADDRESS(1,$A42+($AN$7-$AN$8),4),"1","")&amp;MATCH(AJ$3,ALS!$A:$A,0)+ROW(ALS!$A:$A)-1),".",",")," ","")),2)="&lt; ",LEFT(LOWER(SUBSTITUTE(SUBSTITUTE(INDIRECT("ALS!"&amp;SUBSTITUTE(ADDRESS(1,$A42+($AN$7-$AN$8),4),"1","")&amp;MATCH(AJ$3,ALS!$A:$A,0)+ROW(ALS!$A:$A)-1),".",",")," ","")),1)="&lt;"),"&lt;"&amp;VALUE(SUBSTITUTE(SUBSTITUTE(SUBSTITUTE(INDIRECT("ALS!"&amp;SUBSTITUTE(ADDRESS(1,$A42+($AN$7-$AN$8),4),"1","")&amp;MATCH(AJ$3,ALS!$A:$A,0)+ROW(ALS!$A:$A)-1),".",",")," ",""),"&lt;",""))*AJ$2,NOT(ISERROR(VALUE(SUBSTITUTE(SUBSTITUTE(INDIRECT("ALS!"&amp;SUBSTITUTE(ADDRESS(1,$A42+($AN$7-$AN$8),4),"1","")&amp;MATCH(AJ$3,ALS!$A:$A,0)+ROW(ALS!$A:$A)-1),".",",")," ","")))),VALUE(SUBSTITUTE(SUBSTITUTE(INDIRECT("ALS!"&amp;SUBSTITUTE(ADDRESS(1,$A42+($AN$7-$AN$8),4),"1","")&amp;MATCH(AJ$3,ALS!$A:$A,0)+ROW(ALS!$A:$A)-1),".",",")," ","")),TRUE,"ERROR")</f>
        <v>#VALUE!</v>
      </c>
    </row>
    <row r="43" spans="1:36" x14ac:dyDescent="0.25">
      <c r="A43" t="e">
        <f t="shared" ca="1" si="6"/>
        <v>#VALUE!</v>
      </c>
      <c r="B43" t="e">
        <f ca="1">IF(
LEN(C43)&gt;0,
SUBSTITUTE(SUBSTITUTE(SUBSTITUTE(INDIRECT("ALS!"&amp;SUBSTITUTE(ADDRESS(1,A43+($AN$7-$AN$8),4),"1","")&amp;MATCH("ELEMENT",ALS!A:A,0)+ROW(ALS!A:A)-1),"Jord",""),"Sediment",""),C43,""),
SUBSTITUTE(SUBSTITUTE(INDIRECT("ALS!"&amp;SUBSTITUTE(ADDRESS(1,A43+($AN$7-$AN$8),4),"1","")&amp;MATCH("ELEMENT",ALS!A:A,0)+ROW(ALS!A:A)-1),"Jord",""),"Sediment","")
)</f>
        <v>#VALUE!</v>
      </c>
      <c r="C43" t="str">
        <f ca="1" xml:space="preserve">
_xlfn.LET(_xlpm.GetName,INDIRECT("ALS!"&amp;SUBSTITUTE(ADDRESS(1,A43+($AN$7-$AN$8),4),"1","")&amp;MATCH("ELEMENT",ALS!$A$1:$A$200,0)+ROW(ALS!$A$1:$A$200)-1),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43" s="22" t="e">
        <f ca="1">IF(ISERROR(INDIRECT("ALS!"&amp;SUBSTITUTE(ADDRESS(1,$A43+($AN$7-$AN$8),4),"1","")&amp;MATCH(D$3,ALS!$A:$A,0)+ROW(ALS!$A:$A)-1)),INDIRECT("ALS!"&amp;SUBSTITUTE(ADDRESS(1,$A43+($AN$7-$AN$8),4),"1","")&amp;MATCH(D$3,ALS!$A:$A,0)+ROW(ALS!$A:$A)-1),IF(INDIRECT("ALS!"&amp;SUBSTITUTE(ADDRESS(1,$A43+($AN$7-$AN$8),4),"1","")&amp;MATCH(D$3,ALS!$A:$A,0)+ROW(ALS!$A:$A)-1)="n.d.","n.d.",IF(VALUE(SUBSTITUTE(SUBSTITUTE(INDIRECT("ALS!"&amp;SUBSTITUTE(ADDRESS(1,$A43+($AN$7-$AN$8),4),"1","")&amp;MATCH(D$3,ALS!$A:$A,0)+ROW(ALS!$A:$A)-1),".",","),"&lt;",""))&lt;=AV$4,"&lt;"&amp;AV$4,VALUE(SUBSTITUTE(SUBSTITUTE(INDIRECT("ALS!"&amp;SUBSTITUTE(ADDRESS(1,$A43+($AN$7-$AN$8),4),"1","")&amp;MATCH(D$3,ALS!$A:$A,0)+ROW(ALS!$A:$A)-1),".",","),"&lt;","")))))</f>
        <v>#VALUE!</v>
      </c>
      <c r="E43" s="22" t="e">
        <f ca="1">IF(ISERROR(INDIRECT("ALS!"&amp;SUBSTITUTE(ADDRESS(1,$A43+($AN$7-$AN$8),4),"1","")&amp;MATCH(E$3,ALS!$A:$A,0)+ROW(ALS!$A:$A)-1)),INDIRECT("ALS!"&amp;SUBSTITUTE(ADDRESS(1,$A43+($AN$7-$AN$8),4),"1","")&amp;MATCH(E$3,ALS!$A:$A,0)+ROW(ALS!$A:$A)-1),IF(INDIRECT("ALS!"&amp;SUBSTITUTE(ADDRESS(1,$A43+($AN$7-$AN$8),4),"1","")&amp;MATCH(E$3,ALS!$A:$A,0)+ROW(ALS!$A:$A)-1)="n.d.","n.d.",IF(VALUE(SUBSTITUTE(SUBSTITUTE(INDIRECT("ALS!"&amp;SUBSTITUTE(ADDRESS(1,$A43+($AN$7-$AN$8),4),"1","")&amp;MATCH(E$3,ALS!$A:$A,0)+ROW(ALS!$A:$A)-1),".",","),"&lt;",""))&lt;=AW$4,"&lt;"&amp;AW$4,VALUE(SUBSTITUTE(SUBSTITUTE(INDIRECT("ALS!"&amp;SUBSTITUTE(ADDRESS(1,$A43+($AN$7-$AN$8),4),"1","")&amp;MATCH(E$3,ALS!$A:$A,0)+ROW(ALS!$A:$A)-1),".",","),"&lt;","")))))</f>
        <v>#VALUE!</v>
      </c>
      <c r="F43" s="22" t="e">
        <f ca="1">IF(ISERROR(INDIRECT("ALS!"&amp;SUBSTITUTE(ADDRESS(1,$A43+($AN$7-$AN$8),4),"1","")&amp;MATCH(F$3,ALS!$A:$A,0)+ROW(ALS!$A:$A)-1)),INDIRECT("ALS!"&amp;SUBSTITUTE(ADDRESS(1,$A43+($AN$7-$AN$8),4),"1","")&amp;MATCH(F$3,ALS!$A:$A,0)+ROW(ALS!$A:$A)-1),IF(INDIRECT("ALS!"&amp;SUBSTITUTE(ADDRESS(1,$A43+($AN$7-$AN$8),4),"1","")&amp;MATCH(F$3,ALS!$A:$A,0)+ROW(ALS!$A:$A)-1)="n.d.","n.d.",IF(VALUE(SUBSTITUTE(SUBSTITUTE(INDIRECT("ALS!"&amp;SUBSTITUTE(ADDRESS(1,$A43+($AN$7-$AN$8),4),"1","")&amp;MATCH(F$3,ALS!$A:$A,0)+ROW(ALS!$A:$A)-1),".",","),"&lt;",""))&lt;=AX$4,"&lt;"&amp;AX$4,VALUE(SUBSTITUTE(SUBSTITUTE(INDIRECT("ALS!"&amp;SUBSTITUTE(ADDRESS(1,$A43+($AN$7-$AN$8),4),"1","")&amp;MATCH(F$3,ALS!$A:$A,0)+ROW(ALS!$A:$A)-1),".",","),"&lt;","")))))</f>
        <v>#VALUE!</v>
      </c>
      <c r="G43" s="26" t="e">
        <f ca="1">_xlfn.LET(_xlpm.GetVal,INDIRECT("ALS!"&amp;SUBSTITUTE(ADDRESS(1,$A43+($AN$7-$AN$8),4),"1","")&amp;MATCH(G$3,ALS!$A:$A,0)+ROW(ALS!$A$1:$A$200)-1),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43" s="26" t="e">
        <f ca="1">_xlfn.LET(_xlpm.GetVal,INDIRECT("ALS!"&amp;SUBSTITUTE(ADDRESS(1,$A43+($AN$7-$AN$8),4),"1","")&amp;MATCH(H$3,ALS!$A:$A,0)+ROW(ALS!$A$1:$A$200)-1),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43" s="26" t="e">
        <f ca="1">_xlfn.LET(_xlpm.GetVal,INDIRECT("ALS!"&amp;SUBSTITUTE(ADDRESS(1,$A43+($AN$7-$AN$8),4),"1","")&amp;MATCH(I$3,ALS!$A:$A,0)+ROW(ALS!$A$1:$A$200)-1),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43" s="26" t="e">
        <f ca="1">_xlfn.LET(_xlpm.GetVal,INDIRECT("ALS!"&amp;SUBSTITUTE(ADDRESS(1,$A43+($AN$7-$AN$8),4),"1","")&amp;MATCH(J$3,ALS!$A:$A,0)+ROW(ALS!$A$1:$A$200)-1),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43" s="26" t="e">
        <f ca="1">_xlfn.LET(_xlpm.GetVal,INDIRECT("ALS!"&amp;SUBSTITUTE(ADDRESS(1,$A43+($AN$7-$AN$8),4),"1","")&amp;MATCH(K$3,ALS!$A:$A,0)+ROW(ALS!$A$1:$A$200)-1),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43" s="26" t="e">
        <f ca="1">_xlfn.LET(_xlpm.GetVal,INDIRECT("ALS!"&amp;SUBSTITUTE(ADDRESS(1,$A43+($AN$7-$AN$8),4),"1","")&amp;MATCH(L$3,ALS!$A:$A,0)+ROW(ALS!$A$1:$A$200)-1),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43" s="26" t="e">
        <f ca="1">_xlfn.LET(_xlpm.GetVal,INDIRECT("ALS!"&amp;SUBSTITUTE(ADDRESS(1,$A43+($AN$7-$AN$8),4),"1","")&amp;MATCH(M$3,ALS!$A:$A,0)+ROW(ALS!$A$1:$A$200)-1),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43" s="26" t="e">
        <f ca="1">_xlfn.LET(_xlpm.GetVal,INDIRECT("ALS!"&amp;SUBSTITUTE(ADDRESS(1,$A43+($AN$7-$AN$8),4),"1","")&amp;MATCH(N$3,ALS!$A:$A,0)+ROW(ALS!$A$1:$A$200)-1),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43" s="26" t="e">
        <f ca="1">_xlfn.LET(_xlpm.GetVal,INDIRECT("ALS!"&amp;SUBSTITUTE(ADDRESS(1,$A43+($AN$7-$AN$8),4),"1","")&amp;MATCH(O$3,ALS!$A:$A,0)+ROW(ALS!$A$1:$A$200)-1),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43" s="26" t="e">
        <f ca="1">_xlfn.LET(_xlpm.GetVal,INDIRECT("ALS!"&amp;SUBSTITUTE(ADDRESS(1,$A43+($AN$7-$AN$8),4),"1","")&amp;MATCH(P$3,ALS!$A:$A,0)+ROW(ALS!$A$1:$A$200)-1),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43" s="26" t="e">
        <f ca="1">_xlfn.LET(_xlpm.GetVal,INDIRECT("ALS!"&amp;SUBSTITUTE(ADDRESS(1,$A43+($AN$7-$AN$8),4),"1","")&amp;MATCH(Q$3,ALS!$A:$A,0)+ROW(ALS!$A$1:$A$200)-1),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43" s="26" t="e">
        <f ca="1">_xlfn.LET(_xlpm.GetVal,INDIRECT("ALS!"&amp;SUBSTITUTE(ADDRESS(1,$A43+($AN$7-$AN$8),4),"1","")&amp;MATCH(R$3,ALS!$A:$A,0)+ROW(ALS!$A$1:$A$200)-1),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43" s="26" t="e">
        <f ca="1">_xlfn.LET(_xlpm.GetVal,INDIRECT("ALS!"&amp;SUBSTITUTE(ADDRESS(1,$A43+($AN$7-$AN$8),4),"1","")&amp;MATCH(S$3,ALS!$A:$A,0)+ROW(ALS!$A$1:$A$200)-1),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43" s="26" t="e">
        <f ca="1">_xlfn.LET(_xlpm.GetVal,INDIRECT("ALS!"&amp;SUBSTITUTE(ADDRESS(1,$A43+($AN$7-$AN$8),4),"1","")&amp;MATCH(T$3,ALS!$A:$A,0)+ROW(ALS!$A$1:$A$200)-1),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43" s="26" t="e">
        <f ca="1">_xlfn.LET(_xlpm.GetVal,INDIRECT("ALS!"&amp;SUBSTITUTE(ADDRESS(1,$A43+($AN$7-$AN$8),4),"1","")&amp;MATCH(U$3,ALS!$A:$A,0)+ROW(ALS!$A$1:$A$200)-1),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43" s="26" t="e">
        <f ca="1">_xlfn.LET(_xlpm.GetVal,INDIRECT("ALS!"&amp;SUBSTITUTE(ADDRESS(1,$A43+($AN$7-$AN$8),4),"1","")&amp;MATCH(V$3,ALS!$A:$A,0)+ROW(ALS!$A$1:$A$200)-1),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43" s="26" t="e">
        <f ca="1">_xlfn.LET(_xlpm.GetVal,INDIRECT("ALS!"&amp;SUBSTITUTE(ADDRESS(1,$A43+($AN$7-$AN$8),4),"1","")&amp;MATCH(W$3,ALS!$A:$A,0)+ROW(ALS!$A$1:$A$200)-1),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43" s="26" t="e">
        <f ca="1">_xlfn.LET(_xlpm.GetVal,INDIRECT("ALS!"&amp;SUBSTITUTE(ADDRESS(1,$A43+($AN$7-$AN$8),4),"1","")&amp;MATCH(X$3,ALS!$A:$A,0)+ROW(ALS!$A$1:$A$200)-1),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43" s="26" t="e">
        <f ca="1">_xlfn.LET(_xlpm.GetVal,INDIRECT("ALS!"&amp;SUBSTITUTE(ADDRESS(1,$A43+($AN$7-$AN$8),4),"1","")&amp;MATCH(Y$3,ALS!$A:$A,0)+ROW(ALS!$A$1:$A$200)-1),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43" s="26" t="e">
        <f ca="1">_xlfn.LET(_xlpm.GetVal,INDIRECT("ALS!"&amp;SUBSTITUTE(ADDRESS(1,$A43+($AN$7-$AN$8),4),"1","")&amp;MATCH(Z$3,ALS!$A:$A,0)+ROW(ALS!$A$1:$A$200)-1),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43" s="26" t="e">
        <f ca="1">_xlfn.LET(_xlpm.GetVal,INDIRECT("ALS!"&amp;SUBSTITUTE(ADDRESS(1,$A43+($AN$7-$AN$8),4),"1","")&amp;MATCH(AA$3,ALS!$A:$A,0)+ROW(ALS!$A$1:$A$200)-1),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43" s="26" t="e">
        <f ca="1">_xlfn.LET(_xlpm.GetVal,INDIRECT("ALS!"&amp;SUBSTITUTE(ADDRESS(1,$A43+($AN$7-$AN$8),4),"1","")&amp;MATCH(AB$3,ALS!$A:$A,0)+ROW(ALS!$A$1:$A$200)-1),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43" s="26" t="e">
        <f ca="1">_xlfn.LET(_xlpm.GetVal,INDIRECT("ALS!"&amp;SUBSTITUTE(ADDRESS(1,$A43+($AN$7-$AN$8),4),"1","")&amp;MATCH(AC$3,ALS!$A:$A,0)+ROW(ALS!$A$1:$A$200)-1),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43" s="26" t="e">
        <f ca="1">_xlfn.LET(_xlpm.GetVal,INDIRECT("ALS!"&amp;SUBSTITUTE(ADDRESS(1,$A43+($AN$7-$AN$8),4),"1","")&amp;MATCH(AD$3,ALS!$A:$A,0)+ROW(ALS!$A$1:$A$200)-1),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43" s="26" t="e">
        <f ca="1">_xlfn.LET(_xlpm.GetVal,INDIRECT("ALS!"&amp;SUBSTITUTE(ADDRESS(1,$A43+($AN$7-$AN$8),4),"1","")&amp;MATCH(AE$3,ALS!$A:$A,0)+ROW(ALS!$A$1:$A$200)-1),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43" s="26" t="e">
        <f ca="1">_xlfn.LET(_xlpm.GetVal,INDIRECT("ALS!"&amp;SUBSTITUTE(ADDRESS(1,$A43+($AN$7-$AN$8),4),"1","")&amp;MATCH(AF$3,ALS!$A:$A,0)+ROW(ALS!$A$1:$A$200)-1),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43" s="26" t="e">
        <f ca="1">_xlfn.LET(_xlpm.GetVal,INDIRECT("ALS!"&amp;SUBSTITUTE(ADDRESS(1,$A43+($AN$7-$AN$8),4),"1","")&amp;MATCH(AG$3,ALS!$A:$A,0)+ROW(ALS!$A$1:$A$200)-1),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43" s="25" t="str">
        <f t="shared" ca="1" si="5"/>
        <v/>
      </c>
      <c r="AI43" s="26" t="e">
        <f ca="1">_xlfn.IFS(SUBSTITUTE(INDIRECT("ALS!"&amp;SUBSTITUTE(ADDRESS(1,$A43+($AN$7-$AN$8),4),"1","")&amp;MATCH(AI$3,ALS!$A:$A,0)+ROW(ALS!$A:$A)-1)," ","")="","",ISERROR(INDIRECT("ALS!"&amp;SUBSTITUTE(ADDRESS(1,$A43+($AN$7-$AN$8),4),"1","")&amp;MATCH(AI$3,ALS!$A:$A,0)+ROW(ALS!$A:$A)-1)),INDIRECT("ALS!"&amp;SUBSTITUTE(ADDRESS(1,$A43+($AN$7-$AN$8),4),"1","")&amp;MATCH(AI$3,ALS!$A:$A,0)+ROW(ALS!$A:$A)-1),OR(LOWER(SUBSTITUTE(SUBSTITUTE(INDIRECT("ALS!"&amp;SUBSTITUTE(ADDRESS(1,$A43+($AN$7-$AN$8),4),"1","")&amp;MATCH(AI$3,ALS!$A:$A,0)+ROW(ALS!$A:$A)-1),".","")," ",""))="nd",LOWER(SUBSTITUTE(SUBSTITUTE(INDIRECT("ALS!"&amp;SUBSTITUTE(ADDRESS(1,$A43+($AN$7-$AN$8),4),"1","")&amp;MATCH(AI$3,ALS!$A:$A,0)+ROW(ALS!$A:$A)-1),".","")," ",""))="ikkepåvist"),"n.d.",OR(LEFT(LOWER(SUBSTITUTE(SUBSTITUTE(INDIRECT("ALS!"&amp;SUBSTITUTE(ADDRESS(1,$A43+($AN$7-$AN$8),4),"1","")&amp;MATCH(AI$3,ALS!$A:$A,0)+ROW(ALS!$A:$A)-1),".",",")," ","")),2)="&lt; ",LEFT(LOWER(SUBSTITUTE(SUBSTITUTE(INDIRECT("ALS!"&amp;SUBSTITUTE(ADDRESS(1,$A43+($AN$7-$AN$8),4),"1","")&amp;MATCH(AI$3,ALS!$A:$A,0)+ROW(ALS!$A:$A)-1),".",",")," ","")),1)="&lt;"),"&lt;"&amp;VALUE(SUBSTITUTE(SUBSTITUTE(SUBSTITUTE(INDIRECT("ALS!"&amp;SUBSTITUTE(ADDRESS(1,$A43+($AN$7-$AN$8),4),"1","")&amp;MATCH(AI$3,ALS!$A:$A,0)+ROW(ALS!$A:$A)-1),".",",")," ",""),"&lt;",""))*AI$2,NOT(ISERROR(VALUE(SUBSTITUTE(SUBSTITUTE(INDIRECT("ALS!"&amp;SUBSTITUTE(ADDRESS(1,$A43+($AN$7-$AN$8),4),"1","")&amp;MATCH(AI$3,ALS!$A:$A,0)+ROW(ALS!$A:$A)-1),".",",")," ","")))),VALUE(SUBSTITUTE(SUBSTITUTE(INDIRECT("ALS!"&amp;SUBSTITUTE(ADDRESS(1,$A43+($AN$7-$AN$8),4),"1","")&amp;MATCH(AI$3,ALS!$A:$A,0)+ROW(ALS!$A:$A)-1),".",",")," ","")),TRUE,"ERROR")</f>
        <v>#VALUE!</v>
      </c>
      <c r="AJ43" s="26" t="e">
        <f ca="1">_xlfn.IFS(SUBSTITUTE(INDIRECT("ALS!"&amp;SUBSTITUTE(ADDRESS(1,$A43+($AN$7-$AN$8),4),"1","")&amp;MATCH(AJ$3,ALS!$A:$A,0)+ROW(ALS!$A:$A)-1)," ","")="","",ISERROR(INDIRECT("ALS!"&amp;SUBSTITUTE(ADDRESS(1,$A43+($AN$7-$AN$8),4),"1","")&amp;MATCH(AJ$3,ALS!$A:$A,0)+ROW(ALS!$A:$A)-1)),INDIRECT("ALS!"&amp;SUBSTITUTE(ADDRESS(1,$A43+($AN$7-$AN$8),4),"1","")&amp;MATCH(AJ$3,ALS!$A:$A,0)+ROW(ALS!$A:$A)-1),OR(LOWER(SUBSTITUTE(SUBSTITUTE(INDIRECT("ALS!"&amp;SUBSTITUTE(ADDRESS(1,$A43+($AN$7-$AN$8),4),"1","")&amp;MATCH(AJ$3,ALS!$A:$A,0)+ROW(ALS!$A:$A)-1),".","")," ",""))="nd",LOWER(SUBSTITUTE(SUBSTITUTE(INDIRECT("ALS!"&amp;SUBSTITUTE(ADDRESS(1,$A43+($AN$7-$AN$8),4),"1","")&amp;MATCH(AJ$3,ALS!$A:$A,0)+ROW(ALS!$A:$A)-1),".","")," ",""))="ikkepåvist"),"n.d.",OR(LEFT(LOWER(SUBSTITUTE(SUBSTITUTE(INDIRECT("ALS!"&amp;SUBSTITUTE(ADDRESS(1,$A43+($AN$7-$AN$8),4),"1","")&amp;MATCH(AJ$3,ALS!$A:$A,0)+ROW(ALS!$A:$A)-1),".",",")," ","")),2)="&lt; ",LEFT(LOWER(SUBSTITUTE(SUBSTITUTE(INDIRECT("ALS!"&amp;SUBSTITUTE(ADDRESS(1,$A43+($AN$7-$AN$8),4),"1","")&amp;MATCH(AJ$3,ALS!$A:$A,0)+ROW(ALS!$A:$A)-1),".",",")," ","")),1)="&lt;"),"&lt;"&amp;VALUE(SUBSTITUTE(SUBSTITUTE(SUBSTITUTE(INDIRECT("ALS!"&amp;SUBSTITUTE(ADDRESS(1,$A43+($AN$7-$AN$8),4),"1","")&amp;MATCH(AJ$3,ALS!$A:$A,0)+ROW(ALS!$A:$A)-1),".",",")," ",""),"&lt;",""))*AJ$2,NOT(ISERROR(VALUE(SUBSTITUTE(SUBSTITUTE(INDIRECT("ALS!"&amp;SUBSTITUTE(ADDRESS(1,$A43+($AN$7-$AN$8),4),"1","")&amp;MATCH(AJ$3,ALS!$A:$A,0)+ROW(ALS!$A:$A)-1),".",",")," ","")))),VALUE(SUBSTITUTE(SUBSTITUTE(INDIRECT("ALS!"&amp;SUBSTITUTE(ADDRESS(1,$A43+($AN$7-$AN$8),4),"1","")&amp;MATCH(AJ$3,ALS!$A:$A,0)+ROW(ALS!$A:$A)-1),".",",")," ","")),TRUE,"ERROR")</f>
        <v>#VALUE!</v>
      </c>
    </row>
    <row r="44" spans="1:36" x14ac:dyDescent="0.25">
      <c r="A44" t="e">
        <f t="shared" ca="1" si="6"/>
        <v>#VALUE!</v>
      </c>
      <c r="B44" t="e">
        <f ca="1">IF(
LEN(C44)&gt;0,
SUBSTITUTE(SUBSTITUTE(SUBSTITUTE(INDIRECT("ALS!"&amp;SUBSTITUTE(ADDRESS(1,A44+($AN$7-$AN$8),4),"1","")&amp;MATCH("ELEMENT",ALS!A:A,0)+ROW(ALS!A:A)-1),"Jord",""),"Sediment",""),C44,""),
SUBSTITUTE(SUBSTITUTE(INDIRECT("ALS!"&amp;SUBSTITUTE(ADDRESS(1,A44+($AN$7-$AN$8),4),"1","")&amp;MATCH("ELEMENT",ALS!A:A,0)+ROW(ALS!A:A)-1),"Jord",""),"Sediment","")
)</f>
        <v>#VALUE!</v>
      </c>
      <c r="C44" t="str">
        <f ca="1" xml:space="preserve">
_xlfn.LET(_xlpm.GetName,INDIRECT("ALS!"&amp;SUBSTITUTE(ADDRESS(1,A44+($AN$7-$AN$8),4),"1","")&amp;MATCH("ELEMENT",ALS!$A$1:$A$200,0)+ROW(ALS!$A$1:$A$200)-1),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44" s="22" t="e">
        <f ca="1">IF(ISERROR(INDIRECT("ALS!"&amp;SUBSTITUTE(ADDRESS(1,$A44+($AN$7-$AN$8),4),"1","")&amp;MATCH(D$3,ALS!$A:$A,0)+ROW(ALS!$A:$A)-1)),INDIRECT("ALS!"&amp;SUBSTITUTE(ADDRESS(1,$A44+($AN$7-$AN$8),4),"1","")&amp;MATCH(D$3,ALS!$A:$A,0)+ROW(ALS!$A:$A)-1),IF(INDIRECT("ALS!"&amp;SUBSTITUTE(ADDRESS(1,$A44+($AN$7-$AN$8),4),"1","")&amp;MATCH(D$3,ALS!$A:$A,0)+ROW(ALS!$A:$A)-1)="n.d.","n.d.",IF(VALUE(SUBSTITUTE(SUBSTITUTE(INDIRECT("ALS!"&amp;SUBSTITUTE(ADDRESS(1,$A44+($AN$7-$AN$8),4),"1","")&amp;MATCH(D$3,ALS!$A:$A,0)+ROW(ALS!$A:$A)-1),".",","),"&lt;",""))&lt;=AV$4,"&lt;"&amp;AV$4,VALUE(SUBSTITUTE(SUBSTITUTE(INDIRECT("ALS!"&amp;SUBSTITUTE(ADDRESS(1,$A44+($AN$7-$AN$8),4),"1","")&amp;MATCH(D$3,ALS!$A:$A,0)+ROW(ALS!$A:$A)-1),".",","),"&lt;","")))))</f>
        <v>#VALUE!</v>
      </c>
      <c r="E44" s="22" t="e">
        <f ca="1">IF(ISERROR(INDIRECT("ALS!"&amp;SUBSTITUTE(ADDRESS(1,$A44+($AN$7-$AN$8),4),"1","")&amp;MATCH(E$3,ALS!$A:$A,0)+ROW(ALS!$A:$A)-1)),INDIRECT("ALS!"&amp;SUBSTITUTE(ADDRESS(1,$A44+($AN$7-$AN$8),4),"1","")&amp;MATCH(E$3,ALS!$A:$A,0)+ROW(ALS!$A:$A)-1),IF(INDIRECT("ALS!"&amp;SUBSTITUTE(ADDRESS(1,$A44+($AN$7-$AN$8),4),"1","")&amp;MATCH(E$3,ALS!$A:$A,0)+ROW(ALS!$A:$A)-1)="n.d.","n.d.",IF(VALUE(SUBSTITUTE(SUBSTITUTE(INDIRECT("ALS!"&amp;SUBSTITUTE(ADDRESS(1,$A44+($AN$7-$AN$8),4),"1","")&amp;MATCH(E$3,ALS!$A:$A,0)+ROW(ALS!$A:$A)-1),".",","),"&lt;",""))&lt;=AW$4,"&lt;"&amp;AW$4,VALUE(SUBSTITUTE(SUBSTITUTE(INDIRECT("ALS!"&amp;SUBSTITUTE(ADDRESS(1,$A44+($AN$7-$AN$8),4),"1","")&amp;MATCH(E$3,ALS!$A:$A,0)+ROW(ALS!$A:$A)-1),".",","),"&lt;","")))))</f>
        <v>#VALUE!</v>
      </c>
      <c r="F44" s="22" t="e">
        <f ca="1">IF(ISERROR(INDIRECT("ALS!"&amp;SUBSTITUTE(ADDRESS(1,$A44+($AN$7-$AN$8),4),"1","")&amp;MATCH(F$3,ALS!$A:$A,0)+ROW(ALS!$A:$A)-1)),INDIRECT("ALS!"&amp;SUBSTITUTE(ADDRESS(1,$A44+($AN$7-$AN$8),4),"1","")&amp;MATCH(F$3,ALS!$A:$A,0)+ROW(ALS!$A:$A)-1),IF(INDIRECT("ALS!"&amp;SUBSTITUTE(ADDRESS(1,$A44+($AN$7-$AN$8),4),"1","")&amp;MATCH(F$3,ALS!$A:$A,0)+ROW(ALS!$A:$A)-1)="n.d.","n.d.",IF(VALUE(SUBSTITUTE(SUBSTITUTE(INDIRECT("ALS!"&amp;SUBSTITUTE(ADDRESS(1,$A44+($AN$7-$AN$8),4),"1","")&amp;MATCH(F$3,ALS!$A:$A,0)+ROW(ALS!$A:$A)-1),".",","),"&lt;",""))&lt;=AX$4,"&lt;"&amp;AX$4,VALUE(SUBSTITUTE(SUBSTITUTE(INDIRECT("ALS!"&amp;SUBSTITUTE(ADDRESS(1,$A44+($AN$7-$AN$8),4),"1","")&amp;MATCH(F$3,ALS!$A:$A,0)+ROW(ALS!$A:$A)-1),".",","),"&lt;","")))))</f>
        <v>#VALUE!</v>
      </c>
      <c r="G44" s="26" t="e">
        <f ca="1">_xlfn.LET(_xlpm.GetVal,INDIRECT("ALS!"&amp;SUBSTITUTE(ADDRESS(1,$A44+($AN$7-$AN$8),4),"1","")&amp;MATCH(G$3,ALS!$A:$A,0)+ROW(ALS!$A$1:$A$200)-1),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44" s="26" t="e">
        <f ca="1">_xlfn.LET(_xlpm.GetVal,INDIRECT("ALS!"&amp;SUBSTITUTE(ADDRESS(1,$A44+($AN$7-$AN$8),4),"1","")&amp;MATCH(H$3,ALS!$A:$A,0)+ROW(ALS!$A$1:$A$200)-1),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44" s="26" t="e">
        <f ca="1">_xlfn.LET(_xlpm.GetVal,INDIRECT("ALS!"&amp;SUBSTITUTE(ADDRESS(1,$A44+($AN$7-$AN$8),4),"1","")&amp;MATCH(I$3,ALS!$A:$A,0)+ROW(ALS!$A$1:$A$200)-1),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44" s="26" t="e">
        <f ca="1">_xlfn.LET(_xlpm.GetVal,INDIRECT("ALS!"&amp;SUBSTITUTE(ADDRESS(1,$A44+($AN$7-$AN$8),4),"1","")&amp;MATCH(J$3,ALS!$A:$A,0)+ROW(ALS!$A$1:$A$200)-1),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44" s="26" t="e">
        <f ca="1">_xlfn.LET(_xlpm.GetVal,INDIRECT("ALS!"&amp;SUBSTITUTE(ADDRESS(1,$A44+($AN$7-$AN$8),4),"1","")&amp;MATCH(K$3,ALS!$A:$A,0)+ROW(ALS!$A$1:$A$200)-1),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44" s="26" t="e">
        <f ca="1">_xlfn.LET(_xlpm.GetVal,INDIRECT("ALS!"&amp;SUBSTITUTE(ADDRESS(1,$A44+($AN$7-$AN$8),4),"1","")&amp;MATCH(L$3,ALS!$A:$A,0)+ROW(ALS!$A$1:$A$200)-1),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44" s="26" t="e">
        <f ca="1">_xlfn.LET(_xlpm.GetVal,INDIRECT("ALS!"&amp;SUBSTITUTE(ADDRESS(1,$A44+($AN$7-$AN$8),4),"1","")&amp;MATCH(M$3,ALS!$A:$A,0)+ROW(ALS!$A$1:$A$200)-1),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44" s="26" t="e">
        <f ca="1">_xlfn.LET(_xlpm.GetVal,INDIRECT("ALS!"&amp;SUBSTITUTE(ADDRESS(1,$A44+($AN$7-$AN$8),4),"1","")&amp;MATCH(N$3,ALS!$A:$A,0)+ROW(ALS!$A$1:$A$200)-1),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44" s="26" t="e">
        <f ca="1">_xlfn.LET(_xlpm.GetVal,INDIRECT("ALS!"&amp;SUBSTITUTE(ADDRESS(1,$A44+($AN$7-$AN$8),4),"1","")&amp;MATCH(O$3,ALS!$A:$A,0)+ROW(ALS!$A$1:$A$200)-1),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44" s="26" t="e">
        <f ca="1">_xlfn.LET(_xlpm.GetVal,INDIRECT("ALS!"&amp;SUBSTITUTE(ADDRESS(1,$A44+($AN$7-$AN$8),4),"1","")&amp;MATCH(P$3,ALS!$A:$A,0)+ROW(ALS!$A$1:$A$200)-1),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44" s="26" t="e">
        <f ca="1">_xlfn.LET(_xlpm.GetVal,INDIRECT("ALS!"&amp;SUBSTITUTE(ADDRESS(1,$A44+($AN$7-$AN$8),4),"1","")&amp;MATCH(Q$3,ALS!$A:$A,0)+ROW(ALS!$A$1:$A$200)-1),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44" s="26" t="e">
        <f ca="1">_xlfn.LET(_xlpm.GetVal,INDIRECT("ALS!"&amp;SUBSTITUTE(ADDRESS(1,$A44+($AN$7-$AN$8),4),"1","")&amp;MATCH(R$3,ALS!$A:$A,0)+ROW(ALS!$A$1:$A$200)-1),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44" s="26" t="e">
        <f ca="1">_xlfn.LET(_xlpm.GetVal,INDIRECT("ALS!"&amp;SUBSTITUTE(ADDRESS(1,$A44+($AN$7-$AN$8),4),"1","")&amp;MATCH(S$3,ALS!$A:$A,0)+ROW(ALS!$A$1:$A$200)-1),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44" s="26" t="e">
        <f ca="1">_xlfn.LET(_xlpm.GetVal,INDIRECT("ALS!"&amp;SUBSTITUTE(ADDRESS(1,$A44+($AN$7-$AN$8),4),"1","")&amp;MATCH(T$3,ALS!$A:$A,0)+ROW(ALS!$A$1:$A$200)-1),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44" s="26" t="e">
        <f ca="1">_xlfn.LET(_xlpm.GetVal,INDIRECT("ALS!"&amp;SUBSTITUTE(ADDRESS(1,$A44+($AN$7-$AN$8),4),"1","")&amp;MATCH(U$3,ALS!$A:$A,0)+ROW(ALS!$A$1:$A$200)-1),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44" s="26" t="e">
        <f ca="1">_xlfn.LET(_xlpm.GetVal,INDIRECT("ALS!"&amp;SUBSTITUTE(ADDRESS(1,$A44+($AN$7-$AN$8),4),"1","")&amp;MATCH(V$3,ALS!$A:$A,0)+ROW(ALS!$A$1:$A$200)-1),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44" s="26" t="e">
        <f ca="1">_xlfn.LET(_xlpm.GetVal,INDIRECT("ALS!"&amp;SUBSTITUTE(ADDRESS(1,$A44+($AN$7-$AN$8),4),"1","")&amp;MATCH(W$3,ALS!$A:$A,0)+ROW(ALS!$A$1:$A$200)-1),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44" s="26" t="e">
        <f ca="1">_xlfn.LET(_xlpm.GetVal,INDIRECT("ALS!"&amp;SUBSTITUTE(ADDRESS(1,$A44+($AN$7-$AN$8),4),"1","")&amp;MATCH(X$3,ALS!$A:$A,0)+ROW(ALS!$A$1:$A$200)-1),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44" s="26" t="e">
        <f ca="1">_xlfn.LET(_xlpm.GetVal,INDIRECT("ALS!"&amp;SUBSTITUTE(ADDRESS(1,$A44+($AN$7-$AN$8),4),"1","")&amp;MATCH(Y$3,ALS!$A:$A,0)+ROW(ALS!$A$1:$A$200)-1),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44" s="26" t="e">
        <f ca="1">_xlfn.LET(_xlpm.GetVal,INDIRECT("ALS!"&amp;SUBSTITUTE(ADDRESS(1,$A44+($AN$7-$AN$8),4),"1","")&amp;MATCH(Z$3,ALS!$A:$A,0)+ROW(ALS!$A$1:$A$200)-1),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44" s="26" t="e">
        <f ca="1">_xlfn.LET(_xlpm.GetVal,INDIRECT("ALS!"&amp;SUBSTITUTE(ADDRESS(1,$A44+($AN$7-$AN$8),4),"1","")&amp;MATCH(AA$3,ALS!$A:$A,0)+ROW(ALS!$A$1:$A$200)-1),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44" s="26" t="e">
        <f ca="1">_xlfn.LET(_xlpm.GetVal,INDIRECT("ALS!"&amp;SUBSTITUTE(ADDRESS(1,$A44+($AN$7-$AN$8),4),"1","")&amp;MATCH(AB$3,ALS!$A:$A,0)+ROW(ALS!$A$1:$A$200)-1),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44" s="26" t="e">
        <f ca="1">_xlfn.LET(_xlpm.GetVal,INDIRECT("ALS!"&amp;SUBSTITUTE(ADDRESS(1,$A44+($AN$7-$AN$8),4),"1","")&amp;MATCH(AC$3,ALS!$A:$A,0)+ROW(ALS!$A$1:$A$200)-1),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44" s="26" t="e">
        <f ca="1">_xlfn.LET(_xlpm.GetVal,INDIRECT("ALS!"&amp;SUBSTITUTE(ADDRESS(1,$A44+($AN$7-$AN$8),4),"1","")&amp;MATCH(AD$3,ALS!$A:$A,0)+ROW(ALS!$A$1:$A$200)-1),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44" s="26" t="e">
        <f ca="1">_xlfn.LET(_xlpm.GetVal,INDIRECT("ALS!"&amp;SUBSTITUTE(ADDRESS(1,$A44+($AN$7-$AN$8),4),"1","")&amp;MATCH(AE$3,ALS!$A:$A,0)+ROW(ALS!$A$1:$A$200)-1),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44" s="26" t="e">
        <f ca="1">_xlfn.LET(_xlpm.GetVal,INDIRECT("ALS!"&amp;SUBSTITUTE(ADDRESS(1,$A44+($AN$7-$AN$8),4),"1","")&amp;MATCH(AF$3,ALS!$A:$A,0)+ROW(ALS!$A$1:$A$200)-1),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44" s="26" t="e">
        <f ca="1">_xlfn.LET(_xlpm.GetVal,INDIRECT("ALS!"&amp;SUBSTITUTE(ADDRESS(1,$A44+($AN$7-$AN$8),4),"1","")&amp;MATCH(AG$3,ALS!$A:$A,0)+ROW(ALS!$A$1:$A$200)-1),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44" s="25" t="str">
        <f t="shared" ca="1" si="5"/>
        <v/>
      </c>
      <c r="AI44" s="26" t="e">
        <f ca="1">_xlfn.IFS(SUBSTITUTE(INDIRECT("ALS!"&amp;SUBSTITUTE(ADDRESS(1,$A44+($AN$7-$AN$8),4),"1","")&amp;MATCH(AI$3,ALS!$A:$A,0)+ROW(ALS!$A:$A)-1)," ","")="","",ISERROR(INDIRECT("ALS!"&amp;SUBSTITUTE(ADDRESS(1,$A44+($AN$7-$AN$8),4),"1","")&amp;MATCH(AI$3,ALS!$A:$A,0)+ROW(ALS!$A:$A)-1)),INDIRECT("ALS!"&amp;SUBSTITUTE(ADDRESS(1,$A44+($AN$7-$AN$8),4),"1","")&amp;MATCH(AI$3,ALS!$A:$A,0)+ROW(ALS!$A:$A)-1),OR(LOWER(SUBSTITUTE(SUBSTITUTE(INDIRECT("ALS!"&amp;SUBSTITUTE(ADDRESS(1,$A44+($AN$7-$AN$8),4),"1","")&amp;MATCH(AI$3,ALS!$A:$A,0)+ROW(ALS!$A:$A)-1),".","")," ",""))="nd",LOWER(SUBSTITUTE(SUBSTITUTE(INDIRECT("ALS!"&amp;SUBSTITUTE(ADDRESS(1,$A44+($AN$7-$AN$8),4),"1","")&amp;MATCH(AI$3,ALS!$A:$A,0)+ROW(ALS!$A:$A)-1),".","")," ",""))="ikkepåvist"),"n.d.",OR(LEFT(LOWER(SUBSTITUTE(SUBSTITUTE(INDIRECT("ALS!"&amp;SUBSTITUTE(ADDRESS(1,$A44+($AN$7-$AN$8),4),"1","")&amp;MATCH(AI$3,ALS!$A:$A,0)+ROW(ALS!$A:$A)-1),".",",")," ","")),2)="&lt; ",LEFT(LOWER(SUBSTITUTE(SUBSTITUTE(INDIRECT("ALS!"&amp;SUBSTITUTE(ADDRESS(1,$A44+($AN$7-$AN$8),4),"1","")&amp;MATCH(AI$3,ALS!$A:$A,0)+ROW(ALS!$A:$A)-1),".",",")," ","")),1)="&lt;"),"&lt;"&amp;VALUE(SUBSTITUTE(SUBSTITUTE(SUBSTITUTE(INDIRECT("ALS!"&amp;SUBSTITUTE(ADDRESS(1,$A44+($AN$7-$AN$8),4),"1","")&amp;MATCH(AI$3,ALS!$A:$A,0)+ROW(ALS!$A:$A)-1),".",",")," ",""),"&lt;",""))*AI$2,NOT(ISERROR(VALUE(SUBSTITUTE(SUBSTITUTE(INDIRECT("ALS!"&amp;SUBSTITUTE(ADDRESS(1,$A44+($AN$7-$AN$8),4),"1","")&amp;MATCH(AI$3,ALS!$A:$A,0)+ROW(ALS!$A:$A)-1),".",",")," ","")))),VALUE(SUBSTITUTE(SUBSTITUTE(INDIRECT("ALS!"&amp;SUBSTITUTE(ADDRESS(1,$A44+($AN$7-$AN$8),4),"1","")&amp;MATCH(AI$3,ALS!$A:$A,0)+ROW(ALS!$A:$A)-1),".",",")," ","")),TRUE,"ERROR")</f>
        <v>#VALUE!</v>
      </c>
      <c r="AJ44" s="26" t="e">
        <f ca="1">_xlfn.IFS(SUBSTITUTE(INDIRECT("ALS!"&amp;SUBSTITUTE(ADDRESS(1,$A44+($AN$7-$AN$8),4),"1","")&amp;MATCH(AJ$3,ALS!$A:$A,0)+ROW(ALS!$A:$A)-1)," ","")="","",ISERROR(INDIRECT("ALS!"&amp;SUBSTITUTE(ADDRESS(1,$A44+($AN$7-$AN$8),4),"1","")&amp;MATCH(AJ$3,ALS!$A:$A,0)+ROW(ALS!$A:$A)-1)),INDIRECT("ALS!"&amp;SUBSTITUTE(ADDRESS(1,$A44+($AN$7-$AN$8),4),"1","")&amp;MATCH(AJ$3,ALS!$A:$A,0)+ROW(ALS!$A:$A)-1),OR(LOWER(SUBSTITUTE(SUBSTITUTE(INDIRECT("ALS!"&amp;SUBSTITUTE(ADDRESS(1,$A44+($AN$7-$AN$8),4),"1","")&amp;MATCH(AJ$3,ALS!$A:$A,0)+ROW(ALS!$A:$A)-1),".","")," ",""))="nd",LOWER(SUBSTITUTE(SUBSTITUTE(INDIRECT("ALS!"&amp;SUBSTITUTE(ADDRESS(1,$A44+($AN$7-$AN$8),4),"1","")&amp;MATCH(AJ$3,ALS!$A:$A,0)+ROW(ALS!$A:$A)-1),".","")," ",""))="ikkepåvist"),"n.d.",OR(LEFT(LOWER(SUBSTITUTE(SUBSTITUTE(INDIRECT("ALS!"&amp;SUBSTITUTE(ADDRESS(1,$A44+($AN$7-$AN$8),4),"1","")&amp;MATCH(AJ$3,ALS!$A:$A,0)+ROW(ALS!$A:$A)-1),".",",")," ","")),2)="&lt; ",LEFT(LOWER(SUBSTITUTE(SUBSTITUTE(INDIRECT("ALS!"&amp;SUBSTITUTE(ADDRESS(1,$A44+($AN$7-$AN$8),4),"1","")&amp;MATCH(AJ$3,ALS!$A:$A,0)+ROW(ALS!$A:$A)-1),".",",")," ","")),1)="&lt;"),"&lt;"&amp;VALUE(SUBSTITUTE(SUBSTITUTE(SUBSTITUTE(INDIRECT("ALS!"&amp;SUBSTITUTE(ADDRESS(1,$A44+($AN$7-$AN$8),4),"1","")&amp;MATCH(AJ$3,ALS!$A:$A,0)+ROW(ALS!$A:$A)-1),".",",")," ",""),"&lt;",""))*AJ$2,NOT(ISERROR(VALUE(SUBSTITUTE(SUBSTITUTE(INDIRECT("ALS!"&amp;SUBSTITUTE(ADDRESS(1,$A44+($AN$7-$AN$8),4),"1","")&amp;MATCH(AJ$3,ALS!$A:$A,0)+ROW(ALS!$A:$A)-1),".",",")," ","")))),VALUE(SUBSTITUTE(SUBSTITUTE(INDIRECT("ALS!"&amp;SUBSTITUTE(ADDRESS(1,$A44+($AN$7-$AN$8),4),"1","")&amp;MATCH(AJ$3,ALS!$A:$A,0)+ROW(ALS!$A:$A)-1),".",",")," ","")),TRUE,"ERROR")</f>
        <v>#VALUE!</v>
      </c>
    </row>
    <row r="45" spans="1:36" x14ac:dyDescent="0.25">
      <c r="A45" t="e">
        <f t="shared" ca="1" si="6"/>
        <v>#VALUE!</v>
      </c>
      <c r="B45" t="e">
        <f ca="1">IF(
LEN(C45)&gt;0,
SUBSTITUTE(SUBSTITUTE(SUBSTITUTE(INDIRECT("ALS!"&amp;SUBSTITUTE(ADDRESS(1,A45+($AN$7-$AN$8),4),"1","")&amp;MATCH("ELEMENT",ALS!A:A,0)+ROW(ALS!A:A)-1),"Jord",""),"Sediment",""),C45,""),
SUBSTITUTE(SUBSTITUTE(INDIRECT("ALS!"&amp;SUBSTITUTE(ADDRESS(1,A45+($AN$7-$AN$8),4),"1","")&amp;MATCH("ELEMENT",ALS!A:A,0)+ROW(ALS!A:A)-1),"Jord",""),"Sediment","")
)</f>
        <v>#VALUE!</v>
      </c>
      <c r="C45" t="str">
        <f ca="1" xml:space="preserve">
_xlfn.LET(_xlpm.GetName,INDIRECT("ALS!"&amp;SUBSTITUTE(ADDRESS(1,A45+($AN$7-$AN$8),4),"1","")&amp;MATCH("ELEMENT",ALS!$A$1:$A$200,0)+ROW(ALS!$A$1:$A$200)-1),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45" s="22" t="e">
        <f ca="1">IF(ISERROR(INDIRECT("ALS!"&amp;SUBSTITUTE(ADDRESS(1,$A45+($AN$7-$AN$8),4),"1","")&amp;MATCH(D$3,ALS!$A:$A,0)+ROW(ALS!$A:$A)-1)),INDIRECT("ALS!"&amp;SUBSTITUTE(ADDRESS(1,$A45+($AN$7-$AN$8),4),"1","")&amp;MATCH(D$3,ALS!$A:$A,0)+ROW(ALS!$A:$A)-1),IF(INDIRECT("ALS!"&amp;SUBSTITUTE(ADDRESS(1,$A45+($AN$7-$AN$8),4),"1","")&amp;MATCH(D$3,ALS!$A:$A,0)+ROW(ALS!$A:$A)-1)="n.d.","n.d.",IF(VALUE(SUBSTITUTE(SUBSTITUTE(INDIRECT("ALS!"&amp;SUBSTITUTE(ADDRESS(1,$A45+($AN$7-$AN$8),4),"1","")&amp;MATCH(D$3,ALS!$A:$A,0)+ROW(ALS!$A:$A)-1),".",","),"&lt;",""))&lt;=AV$4,"&lt;"&amp;AV$4,VALUE(SUBSTITUTE(SUBSTITUTE(INDIRECT("ALS!"&amp;SUBSTITUTE(ADDRESS(1,$A45+($AN$7-$AN$8),4),"1","")&amp;MATCH(D$3,ALS!$A:$A,0)+ROW(ALS!$A:$A)-1),".",","),"&lt;","")))))</f>
        <v>#VALUE!</v>
      </c>
      <c r="E45" s="22" t="e">
        <f ca="1">IF(ISERROR(INDIRECT("ALS!"&amp;SUBSTITUTE(ADDRESS(1,$A45+($AN$7-$AN$8),4),"1","")&amp;MATCH(E$3,ALS!$A:$A,0)+ROW(ALS!$A:$A)-1)),INDIRECT("ALS!"&amp;SUBSTITUTE(ADDRESS(1,$A45+($AN$7-$AN$8),4),"1","")&amp;MATCH(E$3,ALS!$A:$A,0)+ROW(ALS!$A:$A)-1),IF(INDIRECT("ALS!"&amp;SUBSTITUTE(ADDRESS(1,$A45+($AN$7-$AN$8),4),"1","")&amp;MATCH(E$3,ALS!$A:$A,0)+ROW(ALS!$A:$A)-1)="n.d.","n.d.",IF(VALUE(SUBSTITUTE(SUBSTITUTE(INDIRECT("ALS!"&amp;SUBSTITUTE(ADDRESS(1,$A45+($AN$7-$AN$8),4),"1","")&amp;MATCH(E$3,ALS!$A:$A,0)+ROW(ALS!$A:$A)-1),".",","),"&lt;",""))&lt;=AW$4,"&lt;"&amp;AW$4,VALUE(SUBSTITUTE(SUBSTITUTE(INDIRECT("ALS!"&amp;SUBSTITUTE(ADDRESS(1,$A45+($AN$7-$AN$8),4),"1","")&amp;MATCH(E$3,ALS!$A:$A,0)+ROW(ALS!$A:$A)-1),".",","),"&lt;","")))))</f>
        <v>#VALUE!</v>
      </c>
      <c r="F45" s="22" t="e">
        <f ca="1">IF(ISERROR(INDIRECT("ALS!"&amp;SUBSTITUTE(ADDRESS(1,$A45+($AN$7-$AN$8),4),"1","")&amp;MATCH(F$3,ALS!$A:$A,0)+ROW(ALS!$A:$A)-1)),INDIRECT("ALS!"&amp;SUBSTITUTE(ADDRESS(1,$A45+($AN$7-$AN$8),4),"1","")&amp;MATCH(F$3,ALS!$A:$A,0)+ROW(ALS!$A:$A)-1),IF(INDIRECT("ALS!"&amp;SUBSTITUTE(ADDRESS(1,$A45+($AN$7-$AN$8),4),"1","")&amp;MATCH(F$3,ALS!$A:$A,0)+ROW(ALS!$A:$A)-1)="n.d.","n.d.",IF(VALUE(SUBSTITUTE(SUBSTITUTE(INDIRECT("ALS!"&amp;SUBSTITUTE(ADDRESS(1,$A45+($AN$7-$AN$8),4),"1","")&amp;MATCH(F$3,ALS!$A:$A,0)+ROW(ALS!$A:$A)-1),".",","),"&lt;",""))&lt;=AX$4,"&lt;"&amp;AX$4,VALUE(SUBSTITUTE(SUBSTITUTE(INDIRECT("ALS!"&amp;SUBSTITUTE(ADDRESS(1,$A45+($AN$7-$AN$8),4),"1","")&amp;MATCH(F$3,ALS!$A:$A,0)+ROW(ALS!$A:$A)-1),".",","),"&lt;","")))))</f>
        <v>#VALUE!</v>
      </c>
      <c r="G45" s="26" t="e">
        <f ca="1">_xlfn.LET(_xlpm.GetVal,INDIRECT("ALS!"&amp;SUBSTITUTE(ADDRESS(1,$A45+($AN$7-$AN$8),4),"1","")&amp;MATCH(G$3,ALS!$A:$A,0)+ROW(ALS!$A$1:$A$200)-1),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45" s="26" t="e">
        <f ca="1">_xlfn.LET(_xlpm.GetVal,INDIRECT("ALS!"&amp;SUBSTITUTE(ADDRESS(1,$A45+($AN$7-$AN$8),4),"1","")&amp;MATCH(H$3,ALS!$A:$A,0)+ROW(ALS!$A$1:$A$200)-1),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45" s="26" t="e">
        <f ca="1">_xlfn.LET(_xlpm.GetVal,INDIRECT("ALS!"&amp;SUBSTITUTE(ADDRESS(1,$A45+($AN$7-$AN$8),4),"1","")&amp;MATCH(I$3,ALS!$A:$A,0)+ROW(ALS!$A$1:$A$200)-1),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45" s="26" t="e">
        <f ca="1">_xlfn.LET(_xlpm.GetVal,INDIRECT("ALS!"&amp;SUBSTITUTE(ADDRESS(1,$A45+($AN$7-$AN$8),4),"1","")&amp;MATCH(J$3,ALS!$A:$A,0)+ROW(ALS!$A$1:$A$200)-1),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45" s="26" t="e">
        <f ca="1">_xlfn.LET(_xlpm.GetVal,INDIRECT("ALS!"&amp;SUBSTITUTE(ADDRESS(1,$A45+($AN$7-$AN$8),4),"1","")&amp;MATCH(K$3,ALS!$A:$A,0)+ROW(ALS!$A$1:$A$200)-1),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45" s="26" t="e">
        <f ca="1">_xlfn.LET(_xlpm.GetVal,INDIRECT("ALS!"&amp;SUBSTITUTE(ADDRESS(1,$A45+($AN$7-$AN$8),4),"1","")&amp;MATCH(L$3,ALS!$A:$A,0)+ROW(ALS!$A$1:$A$200)-1),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45" s="26" t="e">
        <f ca="1">_xlfn.LET(_xlpm.GetVal,INDIRECT("ALS!"&amp;SUBSTITUTE(ADDRESS(1,$A45+($AN$7-$AN$8),4),"1","")&amp;MATCH(M$3,ALS!$A:$A,0)+ROW(ALS!$A$1:$A$200)-1),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45" s="26" t="e">
        <f ca="1">_xlfn.LET(_xlpm.GetVal,INDIRECT("ALS!"&amp;SUBSTITUTE(ADDRESS(1,$A45+($AN$7-$AN$8),4),"1","")&amp;MATCH(N$3,ALS!$A:$A,0)+ROW(ALS!$A$1:$A$200)-1),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45" s="26" t="e">
        <f ca="1">_xlfn.LET(_xlpm.GetVal,INDIRECT("ALS!"&amp;SUBSTITUTE(ADDRESS(1,$A45+($AN$7-$AN$8),4),"1","")&amp;MATCH(O$3,ALS!$A:$A,0)+ROW(ALS!$A$1:$A$200)-1),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45" s="26" t="e">
        <f ca="1">_xlfn.LET(_xlpm.GetVal,INDIRECT("ALS!"&amp;SUBSTITUTE(ADDRESS(1,$A45+($AN$7-$AN$8),4),"1","")&amp;MATCH(P$3,ALS!$A:$A,0)+ROW(ALS!$A$1:$A$200)-1),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45" s="26" t="e">
        <f ca="1">_xlfn.LET(_xlpm.GetVal,INDIRECT("ALS!"&amp;SUBSTITUTE(ADDRESS(1,$A45+($AN$7-$AN$8),4),"1","")&amp;MATCH(Q$3,ALS!$A:$A,0)+ROW(ALS!$A$1:$A$200)-1),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45" s="26" t="e">
        <f ca="1">_xlfn.LET(_xlpm.GetVal,INDIRECT("ALS!"&amp;SUBSTITUTE(ADDRESS(1,$A45+($AN$7-$AN$8),4),"1","")&amp;MATCH(R$3,ALS!$A:$A,0)+ROW(ALS!$A$1:$A$200)-1),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45" s="26" t="e">
        <f ca="1">_xlfn.LET(_xlpm.GetVal,INDIRECT("ALS!"&amp;SUBSTITUTE(ADDRESS(1,$A45+($AN$7-$AN$8),4),"1","")&amp;MATCH(S$3,ALS!$A:$A,0)+ROW(ALS!$A$1:$A$200)-1),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45" s="26" t="e">
        <f ca="1">_xlfn.LET(_xlpm.GetVal,INDIRECT("ALS!"&amp;SUBSTITUTE(ADDRESS(1,$A45+($AN$7-$AN$8),4),"1","")&amp;MATCH(T$3,ALS!$A:$A,0)+ROW(ALS!$A$1:$A$200)-1),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45" s="26" t="e">
        <f ca="1">_xlfn.LET(_xlpm.GetVal,INDIRECT("ALS!"&amp;SUBSTITUTE(ADDRESS(1,$A45+($AN$7-$AN$8),4),"1","")&amp;MATCH(U$3,ALS!$A:$A,0)+ROW(ALS!$A$1:$A$200)-1),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45" s="26" t="e">
        <f ca="1">_xlfn.LET(_xlpm.GetVal,INDIRECT("ALS!"&amp;SUBSTITUTE(ADDRESS(1,$A45+($AN$7-$AN$8),4),"1","")&amp;MATCH(V$3,ALS!$A:$A,0)+ROW(ALS!$A$1:$A$200)-1),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45" s="26" t="e">
        <f ca="1">_xlfn.LET(_xlpm.GetVal,INDIRECT("ALS!"&amp;SUBSTITUTE(ADDRESS(1,$A45+($AN$7-$AN$8),4),"1","")&amp;MATCH(W$3,ALS!$A:$A,0)+ROW(ALS!$A$1:$A$200)-1),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45" s="26" t="e">
        <f ca="1">_xlfn.LET(_xlpm.GetVal,INDIRECT("ALS!"&amp;SUBSTITUTE(ADDRESS(1,$A45+($AN$7-$AN$8),4),"1","")&amp;MATCH(X$3,ALS!$A:$A,0)+ROW(ALS!$A$1:$A$200)-1),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45" s="26" t="e">
        <f ca="1">_xlfn.LET(_xlpm.GetVal,INDIRECT("ALS!"&amp;SUBSTITUTE(ADDRESS(1,$A45+($AN$7-$AN$8),4),"1","")&amp;MATCH(Y$3,ALS!$A:$A,0)+ROW(ALS!$A$1:$A$200)-1),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45" s="26" t="e">
        <f ca="1">_xlfn.LET(_xlpm.GetVal,INDIRECT("ALS!"&amp;SUBSTITUTE(ADDRESS(1,$A45+($AN$7-$AN$8),4),"1","")&amp;MATCH(Z$3,ALS!$A:$A,0)+ROW(ALS!$A$1:$A$200)-1),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45" s="26" t="e">
        <f ca="1">_xlfn.LET(_xlpm.GetVal,INDIRECT("ALS!"&amp;SUBSTITUTE(ADDRESS(1,$A45+($AN$7-$AN$8),4),"1","")&amp;MATCH(AA$3,ALS!$A:$A,0)+ROW(ALS!$A$1:$A$200)-1),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45" s="26" t="e">
        <f ca="1">_xlfn.LET(_xlpm.GetVal,INDIRECT("ALS!"&amp;SUBSTITUTE(ADDRESS(1,$A45+($AN$7-$AN$8),4),"1","")&amp;MATCH(AB$3,ALS!$A:$A,0)+ROW(ALS!$A$1:$A$200)-1),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45" s="26" t="e">
        <f ca="1">_xlfn.LET(_xlpm.GetVal,INDIRECT("ALS!"&amp;SUBSTITUTE(ADDRESS(1,$A45+($AN$7-$AN$8),4),"1","")&amp;MATCH(AC$3,ALS!$A:$A,0)+ROW(ALS!$A$1:$A$200)-1),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45" s="26" t="e">
        <f ca="1">_xlfn.LET(_xlpm.GetVal,INDIRECT("ALS!"&amp;SUBSTITUTE(ADDRESS(1,$A45+($AN$7-$AN$8),4),"1","")&amp;MATCH(AD$3,ALS!$A:$A,0)+ROW(ALS!$A$1:$A$200)-1),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45" s="26" t="e">
        <f ca="1">_xlfn.LET(_xlpm.GetVal,INDIRECT("ALS!"&amp;SUBSTITUTE(ADDRESS(1,$A45+($AN$7-$AN$8),4),"1","")&amp;MATCH(AE$3,ALS!$A:$A,0)+ROW(ALS!$A$1:$A$200)-1),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45" s="26" t="e">
        <f ca="1">_xlfn.LET(_xlpm.GetVal,INDIRECT("ALS!"&amp;SUBSTITUTE(ADDRESS(1,$A45+($AN$7-$AN$8),4),"1","")&amp;MATCH(AF$3,ALS!$A:$A,0)+ROW(ALS!$A$1:$A$200)-1),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45" s="26" t="e">
        <f ca="1">_xlfn.LET(_xlpm.GetVal,INDIRECT("ALS!"&amp;SUBSTITUTE(ADDRESS(1,$A45+($AN$7-$AN$8),4),"1","")&amp;MATCH(AG$3,ALS!$A:$A,0)+ROW(ALS!$A$1:$A$200)-1),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45" s="25" t="str">
        <f t="shared" ca="1" si="5"/>
        <v/>
      </c>
      <c r="AI45" s="26" t="e">
        <f ca="1">_xlfn.IFS(SUBSTITUTE(INDIRECT("ALS!"&amp;SUBSTITUTE(ADDRESS(1,$A45+($AN$7-$AN$8),4),"1","")&amp;MATCH(AI$3,ALS!$A:$A,0)+ROW(ALS!$A:$A)-1)," ","")="","",ISERROR(INDIRECT("ALS!"&amp;SUBSTITUTE(ADDRESS(1,$A45+($AN$7-$AN$8),4),"1","")&amp;MATCH(AI$3,ALS!$A:$A,0)+ROW(ALS!$A:$A)-1)),INDIRECT("ALS!"&amp;SUBSTITUTE(ADDRESS(1,$A45+($AN$7-$AN$8),4),"1","")&amp;MATCH(AI$3,ALS!$A:$A,0)+ROW(ALS!$A:$A)-1),OR(LOWER(SUBSTITUTE(SUBSTITUTE(INDIRECT("ALS!"&amp;SUBSTITUTE(ADDRESS(1,$A45+($AN$7-$AN$8),4),"1","")&amp;MATCH(AI$3,ALS!$A:$A,0)+ROW(ALS!$A:$A)-1),".","")," ",""))="nd",LOWER(SUBSTITUTE(SUBSTITUTE(INDIRECT("ALS!"&amp;SUBSTITUTE(ADDRESS(1,$A45+($AN$7-$AN$8),4),"1","")&amp;MATCH(AI$3,ALS!$A:$A,0)+ROW(ALS!$A:$A)-1),".","")," ",""))="ikkepåvist"),"n.d.",OR(LEFT(LOWER(SUBSTITUTE(SUBSTITUTE(INDIRECT("ALS!"&amp;SUBSTITUTE(ADDRESS(1,$A45+($AN$7-$AN$8),4),"1","")&amp;MATCH(AI$3,ALS!$A:$A,0)+ROW(ALS!$A:$A)-1),".",",")," ","")),2)="&lt; ",LEFT(LOWER(SUBSTITUTE(SUBSTITUTE(INDIRECT("ALS!"&amp;SUBSTITUTE(ADDRESS(1,$A45+($AN$7-$AN$8),4),"1","")&amp;MATCH(AI$3,ALS!$A:$A,0)+ROW(ALS!$A:$A)-1),".",",")," ","")),1)="&lt;"),"&lt;"&amp;VALUE(SUBSTITUTE(SUBSTITUTE(SUBSTITUTE(INDIRECT("ALS!"&amp;SUBSTITUTE(ADDRESS(1,$A45+($AN$7-$AN$8),4),"1","")&amp;MATCH(AI$3,ALS!$A:$A,0)+ROW(ALS!$A:$A)-1),".",",")," ",""),"&lt;",""))*AI$2,NOT(ISERROR(VALUE(SUBSTITUTE(SUBSTITUTE(INDIRECT("ALS!"&amp;SUBSTITUTE(ADDRESS(1,$A45+($AN$7-$AN$8),4),"1","")&amp;MATCH(AI$3,ALS!$A:$A,0)+ROW(ALS!$A:$A)-1),".",",")," ","")))),VALUE(SUBSTITUTE(SUBSTITUTE(INDIRECT("ALS!"&amp;SUBSTITUTE(ADDRESS(1,$A45+($AN$7-$AN$8),4),"1","")&amp;MATCH(AI$3,ALS!$A:$A,0)+ROW(ALS!$A:$A)-1),".",",")," ","")),TRUE,"ERROR")</f>
        <v>#VALUE!</v>
      </c>
      <c r="AJ45" s="26" t="e">
        <f ca="1">_xlfn.IFS(SUBSTITUTE(INDIRECT("ALS!"&amp;SUBSTITUTE(ADDRESS(1,$A45+($AN$7-$AN$8),4),"1","")&amp;MATCH(AJ$3,ALS!$A:$A,0)+ROW(ALS!$A:$A)-1)," ","")="","",ISERROR(INDIRECT("ALS!"&amp;SUBSTITUTE(ADDRESS(1,$A45+($AN$7-$AN$8),4),"1","")&amp;MATCH(AJ$3,ALS!$A:$A,0)+ROW(ALS!$A:$A)-1)),INDIRECT("ALS!"&amp;SUBSTITUTE(ADDRESS(1,$A45+($AN$7-$AN$8),4),"1","")&amp;MATCH(AJ$3,ALS!$A:$A,0)+ROW(ALS!$A:$A)-1),OR(LOWER(SUBSTITUTE(SUBSTITUTE(INDIRECT("ALS!"&amp;SUBSTITUTE(ADDRESS(1,$A45+($AN$7-$AN$8),4),"1","")&amp;MATCH(AJ$3,ALS!$A:$A,0)+ROW(ALS!$A:$A)-1),".","")," ",""))="nd",LOWER(SUBSTITUTE(SUBSTITUTE(INDIRECT("ALS!"&amp;SUBSTITUTE(ADDRESS(1,$A45+($AN$7-$AN$8),4),"1","")&amp;MATCH(AJ$3,ALS!$A:$A,0)+ROW(ALS!$A:$A)-1),".","")," ",""))="ikkepåvist"),"n.d.",OR(LEFT(LOWER(SUBSTITUTE(SUBSTITUTE(INDIRECT("ALS!"&amp;SUBSTITUTE(ADDRESS(1,$A45+($AN$7-$AN$8),4),"1","")&amp;MATCH(AJ$3,ALS!$A:$A,0)+ROW(ALS!$A:$A)-1),".",",")," ","")),2)="&lt; ",LEFT(LOWER(SUBSTITUTE(SUBSTITUTE(INDIRECT("ALS!"&amp;SUBSTITUTE(ADDRESS(1,$A45+($AN$7-$AN$8),4),"1","")&amp;MATCH(AJ$3,ALS!$A:$A,0)+ROW(ALS!$A:$A)-1),".",",")," ","")),1)="&lt;"),"&lt;"&amp;VALUE(SUBSTITUTE(SUBSTITUTE(SUBSTITUTE(INDIRECT("ALS!"&amp;SUBSTITUTE(ADDRESS(1,$A45+($AN$7-$AN$8),4),"1","")&amp;MATCH(AJ$3,ALS!$A:$A,0)+ROW(ALS!$A:$A)-1),".",",")," ",""),"&lt;",""))*AJ$2,NOT(ISERROR(VALUE(SUBSTITUTE(SUBSTITUTE(INDIRECT("ALS!"&amp;SUBSTITUTE(ADDRESS(1,$A45+($AN$7-$AN$8),4),"1","")&amp;MATCH(AJ$3,ALS!$A:$A,0)+ROW(ALS!$A:$A)-1),".",",")," ","")))),VALUE(SUBSTITUTE(SUBSTITUTE(INDIRECT("ALS!"&amp;SUBSTITUTE(ADDRESS(1,$A45+($AN$7-$AN$8),4),"1","")&amp;MATCH(AJ$3,ALS!$A:$A,0)+ROW(ALS!$A:$A)-1),".",",")," ","")),TRUE,"ERROR")</f>
        <v>#VALUE!</v>
      </c>
    </row>
    <row r="46" spans="1:36" x14ac:dyDescent="0.25">
      <c r="A46" t="e">
        <f t="shared" ca="1" si="6"/>
        <v>#VALUE!</v>
      </c>
      <c r="B46" t="e">
        <f ca="1">IF(
LEN(C46)&gt;0,
SUBSTITUTE(SUBSTITUTE(SUBSTITUTE(INDIRECT("ALS!"&amp;SUBSTITUTE(ADDRESS(1,A46+($AN$7-$AN$8),4),"1","")&amp;MATCH("ELEMENT",ALS!A:A,0)+ROW(ALS!A:A)-1),"Jord",""),"Sediment",""),C46,""),
SUBSTITUTE(SUBSTITUTE(INDIRECT("ALS!"&amp;SUBSTITUTE(ADDRESS(1,A46+($AN$7-$AN$8),4),"1","")&amp;MATCH("ELEMENT",ALS!A:A,0)+ROW(ALS!A:A)-1),"Jord",""),"Sediment","")
)</f>
        <v>#VALUE!</v>
      </c>
      <c r="C46" t="str">
        <f ca="1" xml:space="preserve">
_xlfn.LET(_xlpm.GetName,INDIRECT("ALS!"&amp;SUBSTITUTE(ADDRESS(1,A46+($AN$7-$AN$8),4),"1","")&amp;MATCH("ELEMENT",ALS!$A$1:$A$200,0)+ROW(ALS!$A$1:$A$200)-1),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46" s="22" t="e">
        <f ca="1">IF(ISERROR(INDIRECT("ALS!"&amp;SUBSTITUTE(ADDRESS(1,$A46+($AN$7-$AN$8),4),"1","")&amp;MATCH(D$3,ALS!$A:$A,0)+ROW(ALS!$A:$A)-1)),INDIRECT("ALS!"&amp;SUBSTITUTE(ADDRESS(1,$A46+($AN$7-$AN$8),4),"1","")&amp;MATCH(D$3,ALS!$A:$A,0)+ROW(ALS!$A:$A)-1),IF(INDIRECT("ALS!"&amp;SUBSTITUTE(ADDRESS(1,$A46+($AN$7-$AN$8),4),"1","")&amp;MATCH(D$3,ALS!$A:$A,0)+ROW(ALS!$A:$A)-1)="n.d.","n.d.",IF(VALUE(SUBSTITUTE(SUBSTITUTE(INDIRECT("ALS!"&amp;SUBSTITUTE(ADDRESS(1,$A46+($AN$7-$AN$8),4),"1","")&amp;MATCH(D$3,ALS!$A:$A,0)+ROW(ALS!$A:$A)-1),".",","),"&lt;",""))&lt;=AV$4,"&lt;"&amp;AV$4,VALUE(SUBSTITUTE(SUBSTITUTE(INDIRECT("ALS!"&amp;SUBSTITUTE(ADDRESS(1,$A46+($AN$7-$AN$8),4),"1","")&amp;MATCH(D$3,ALS!$A:$A,0)+ROW(ALS!$A:$A)-1),".",","),"&lt;","")))))</f>
        <v>#VALUE!</v>
      </c>
      <c r="E46" s="22" t="e">
        <f ca="1">IF(ISERROR(INDIRECT("ALS!"&amp;SUBSTITUTE(ADDRESS(1,$A46+($AN$7-$AN$8),4),"1","")&amp;MATCH(E$3,ALS!$A:$A,0)+ROW(ALS!$A:$A)-1)),INDIRECT("ALS!"&amp;SUBSTITUTE(ADDRESS(1,$A46+($AN$7-$AN$8),4),"1","")&amp;MATCH(E$3,ALS!$A:$A,0)+ROW(ALS!$A:$A)-1),IF(INDIRECT("ALS!"&amp;SUBSTITUTE(ADDRESS(1,$A46+($AN$7-$AN$8),4),"1","")&amp;MATCH(E$3,ALS!$A:$A,0)+ROW(ALS!$A:$A)-1)="n.d.","n.d.",IF(VALUE(SUBSTITUTE(SUBSTITUTE(INDIRECT("ALS!"&amp;SUBSTITUTE(ADDRESS(1,$A46+($AN$7-$AN$8),4),"1","")&amp;MATCH(E$3,ALS!$A:$A,0)+ROW(ALS!$A:$A)-1),".",","),"&lt;",""))&lt;=AW$4,"&lt;"&amp;AW$4,VALUE(SUBSTITUTE(SUBSTITUTE(INDIRECT("ALS!"&amp;SUBSTITUTE(ADDRESS(1,$A46+($AN$7-$AN$8),4),"1","")&amp;MATCH(E$3,ALS!$A:$A,0)+ROW(ALS!$A:$A)-1),".",","),"&lt;","")))))</f>
        <v>#VALUE!</v>
      </c>
      <c r="F46" s="22" t="e">
        <f ca="1">IF(ISERROR(INDIRECT("ALS!"&amp;SUBSTITUTE(ADDRESS(1,$A46+($AN$7-$AN$8),4),"1","")&amp;MATCH(F$3,ALS!$A:$A,0)+ROW(ALS!$A:$A)-1)),INDIRECT("ALS!"&amp;SUBSTITUTE(ADDRESS(1,$A46+($AN$7-$AN$8),4),"1","")&amp;MATCH(F$3,ALS!$A:$A,0)+ROW(ALS!$A:$A)-1),IF(INDIRECT("ALS!"&amp;SUBSTITUTE(ADDRESS(1,$A46+($AN$7-$AN$8),4),"1","")&amp;MATCH(F$3,ALS!$A:$A,0)+ROW(ALS!$A:$A)-1)="n.d.","n.d.",IF(VALUE(SUBSTITUTE(SUBSTITUTE(INDIRECT("ALS!"&amp;SUBSTITUTE(ADDRESS(1,$A46+($AN$7-$AN$8),4),"1","")&amp;MATCH(F$3,ALS!$A:$A,0)+ROW(ALS!$A:$A)-1),".",","),"&lt;",""))&lt;=AX$4,"&lt;"&amp;AX$4,VALUE(SUBSTITUTE(SUBSTITUTE(INDIRECT("ALS!"&amp;SUBSTITUTE(ADDRESS(1,$A46+($AN$7-$AN$8),4),"1","")&amp;MATCH(F$3,ALS!$A:$A,0)+ROW(ALS!$A:$A)-1),".",","),"&lt;","")))))</f>
        <v>#VALUE!</v>
      </c>
      <c r="G46" s="26" t="e">
        <f ca="1">_xlfn.LET(_xlpm.GetVal,INDIRECT("ALS!"&amp;SUBSTITUTE(ADDRESS(1,$A46+($AN$7-$AN$8),4),"1","")&amp;MATCH(G$3,ALS!$A:$A,0)+ROW(ALS!$A$1:$A$200)-1),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46" s="26" t="e">
        <f ca="1">_xlfn.LET(_xlpm.GetVal,INDIRECT("ALS!"&amp;SUBSTITUTE(ADDRESS(1,$A46+($AN$7-$AN$8),4),"1","")&amp;MATCH(H$3,ALS!$A:$A,0)+ROW(ALS!$A$1:$A$200)-1),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46" s="26" t="e">
        <f ca="1">_xlfn.LET(_xlpm.GetVal,INDIRECT("ALS!"&amp;SUBSTITUTE(ADDRESS(1,$A46+($AN$7-$AN$8),4),"1","")&amp;MATCH(I$3,ALS!$A:$A,0)+ROW(ALS!$A$1:$A$200)-1),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46" s="26" t="e">
        <f ca="1">_xlfn.LET(_xlpm.GetVal,INDIRECT("ALS!"&amp;SUBSTITUTE(ADDRESS(1,$A46+($AN$7-$AN$8),4),"1","")&amp;MATCH(J$3,ALS!$A:$A,0)+ROW(ALS!$A$1:$A$200)-1),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46" s="26" t="e">
        <f ca="1">_xlfn.LET(_xlpm.GetVal,INDIRECT("ALS!"&amp;SUBSTITUTE(ADDRESS(1,$A46+($AN$7-$AN$8),4),"1","")&amp;MATCH(K$3,ALS!$A:$A,0)+ROW(ALS!$A$1:$A$200)-1),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46" s="26" t="e">
        <f ca="1">_xlfn.LET(_xlpm.GetVal,INDIRECT("ALS!"&amp;SUBSTITUTE(ADDRESS(1,$A46+($AN$7-$AN$8),4),"1","")&amp;MATCH(L$3,ALS!$A:$A,0)+ROW(ALS!$A$1:$A$200)-1),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46" s="26" t="e">
        <f ca="1">_xlfn.LET(_xlpm.GetVal,INDIRECT("ALS!"&amp;SUBSTITUTE(ADDRESS(1,$A46+($AN$7-$AN$8),4),"1","")&amp;MATCH(M$3,ALS!$A:$A,0)+ROW(ALS!$A$1:$A$200)-1),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46" s="26" t="e">
        <f ca="1">_xlfn.LET(_xlpm.GetVal,INDIRECT("ALS!"&amp;SUBSTITUTE(ADDRESS(1,$A46+($AN$7-$AN$8),4),"1","")&amp;MATCH(N$3,ALS!$A:$A,0)+ROW(ALS!$A$1:$A$200)-1),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46" s="26" t="e">
        <f ca="1">_xlfn.LET(_xlpm.GetVal,INDIRECT("ALS!"&amp;SUBSTITUTE(ADDRESS(1,$A46+($AN$7-$AN$8),4),"1","")&amp;MATCH(O$3,ALS!$A:$A,0)+ROW(ALS!$A$1:$A$200)-1),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46" s="26" t="e">
        <f ca="1">_xlfn.LET(_xlpm.GetVal,INDIRECT("ALS!"&amp;SUBSTITUTE(ADDRESS(1,$A46+($AN$7-$AN$8),4),"1","")&amp;MATCH(P$3,ALS!$A:$A,0)+ROW(ALS!$A$1:$A$200)-1),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46" s="26" t="e">
        <f ca="1">_xlfn.LET(_xlpm.GetVal,INDIRECT("ALS!"&amp;SUBSTITUTE(ADDRESS(1,$A46+($AN$7-$AN$8),4),"1","")&amp;MATCH(Q$3,ALS!$A:$A,0)+ROW(ALS!$A$1:$A$200)-1),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46" s="26" t="e">
        <f ca="1">_xlfn.LET(_xlpm.GetVal,INDIRECT("ALS!"&amp;SUBSTITUTE(ADDRESS(1,$A46+($AN$7-$AN$8),4),"1","")&amp;MATCH(R$3,ALS!$A:$A,0)+ROW(ALS!$A$1:$A$200)-1),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46" s="26" t="e">
        <f ca="1">_xlfn.LET(_xlpm.GetVal,INDIRECT("ALS!"&amp;SUBSTITUTE(ADDRESS(1,$A46+($AN$7-$AN$8),4),"1","")&amp;MATCH(S$3,ALS!$A:$A,0)+ROW(ALS!$A$1:$A$200)-1),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46" s="26" t="e">
        <f ca="1">_xlfn.LET(_xlpm.GetVal,INDIRECT("ALS!"&amp;SUBSTITUTE(ADDRESS(1,$A46+($AN$7-$AN$8),4),"1","")&amp;MATCH(T$3,ALS!$A:$A,0)+ROW(ALS!$A$1:$A$200)-1),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46" s="26" t="e">
        <f ca="1">_xlfn.LET(_xlpm.GetVal,INDIRECT("ALS!"&amp;SUBSTITUTE(ADDRESS(1,$A46+($AN$7-$AN$8),4),"1","")&amp;MATCH(U$3,ALS!$A:$A,0)+ROW(ALS!$A$1:$A$200)-1),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46" s="26" t="e">
        <f ca="1">_xlfn.LET(_xlpm.GetVal,INDIRECT("ALS!"&amp;SUBSTITUTE(ADDRESS(1,$A46+($AN$7-$AN$8),4),"1","")&amp;MATCH(V$3,ALS!$A:$A,0)+ROW(ALS!$A$1:$A$200)-1),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46" s="26" t="e">
        <f ca="1">_xlfn.LET(_xlpm.GetVal,INDIRECT("ALS!"&amp;SUBSTITUTE(ADDRESS(1,$A46+($AN$7-$AN$8),4),"1","")&amp;MATCH(W$3,ALS!$A:$A,0)+ROW(ALS!$A$1:$A$200)-1),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46" s="26" t="e">
        <f ca="1">_xlfn.LET(_xlpm.GetVal,INDIRECT("ALS!"&amp;SUBSTITUTE(ADDRESS(1,$A46+($AN$7-$AN$8),4),"1","")&amp;MATCH(X$3,ALS!$A:$A,0)+ROW(ALS!$A$1:$A$200)-1),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46" s="26" t="e">
        <f ca="1">_xlfn.LET(_xlpm.GetVal,INDIRECT("ALS!"&amp;SUBSTITUTE(ADDRESS(1,$A46+($AN$7-$AN$8),4),"1","")&amp;MATCH(Y$3,ALS!$A:$A,0)+ROW(ALS!$A$1:$A$200)-1),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46" s="26" t="e">
        <f ca="1">_xlfn.LET(_xlpm.GetVal,INDIRECT("ALS!"&amp;SUBSTITUTE(ADDRESS(1,$A46+($AN$7-$AN$8),4),"1","")&amp;MATCH(Z$3,ALS!$A:$A,0)+ROW(ALS!$A$1:$A$200)-1),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46" s="26" t="e">
        <f ca="1">_xlfn.LET(_xlpm.GetVal,INDIRECT("ALS!"&amp;SUBSTITUTE(ADDRESS(1,$A46+($AN$7-$AN$8),4),"1","")&amp;MATCH(AA$3,ALS!$A:$A,0)+ROW(ALS!$A$1:$A$200)-1),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46" s="26" t="e">
        <f ca="1">_xlfn.LET(_xlpm.GetVal,INDIRECT("ALS!"&amp;SUBSTITUTE(ADDRESS(1,$A46+($AN$7-$AN$8),4),"1","")&amp;MATCH(AB$3,ALS!$A:$A,0)+ROW(ALS!$A$1:$A$200)-1),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46" s="26" t="e">
        <f ca="1">_xlfn.LET(_xlpm.GetVal,INDIRECT("ALS!"&amp;SUBSTITUTE(ADDRESS(1,$A46+($AN$7-$AN$8),4),"1","")&amp;MATCH(AC$3,ALS!$A:$A,0)+ROW(ALS!$A$1:$A$200)-1),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46" s="26" t="e">
        <f ca="1">_xlfn.LET(_xlpm.GetVal,INDIRECT("ALS!"&amp;SUBSTITUTE(ADDRESS(1,$A46+($AN$7-$AN$8),4),"1","")&amp;MATCH(AD$3,ALS!$A:$A,0)+ROW(ALS!$A$1:$A$200)-1),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46" s="26" t="e">
        <f ca="1">_xlfn.LET(_xlpm.GetVal,INDIRECT("ALS!"&amp;SUBSTITUTE(ADDRESS(1,$A46+($AN$7-$AN$8),4),"1","")&amp;MATCH(AE$3,ALS!$A:$A,0)+ROW(ALS!$A$1:$A$200)-1),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46" s="26" t="e">
        <f ca="1">_xlfn.LET(_xlpm.GetVal,INDIRECT("ALS!"&amp;SUBSTITUTE(ADDRESS(1,$A46+($AN$7-$AN$8),4),"1","")&amp;MATCH(AF$3,ALS!$A:$A,0)+ROW(ALS!$A$1:$A$200)-1),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46" s="26" t="e">
        <f ca="1">_xlfn.LET(_xlpm.GetVal,INDIRECT("ALS!"&amp;SUBSTITUTE(ADDRESS(1,$A46+($AN$7-$AN$8),4),"1","")&amp;MATCH(AG$3,ALS!$A:$A,0)+ROW(ALS!$A$1:$A$200)-1),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46" s="25" t="str">
        <f t="shared" ca="1" si="5"/>
        <v/>
      </c>
      <c r="AI46" s="26" t="e">
        <f ca="1">_xlfn.IFS(SUBSTITUTE(INDIRECT("ALS!"&amp;SUBSTITUTE(ADDRESS(1,$A46+($AN$7-$AN$8),4),"1","")&amp;MATCH(AI$3,ALS!$A:$A,0)+ROW(ALS!$A:$A)-1)," ","")="","",ISERROR(INDIRECT("ALS!"&amp;SUBSTITUTE(ADDRESS(1,$A46+($AN$7-$AN$8),4),"1","")&amp;MATCH(AI$3,ALS!$A:$A,0)+ROW(ALS!$A:$A)-1)),INDIRECT("ALS!"&amp;SUBSTITUTE(ADDRESS(1,$A46+($AN$7-$AN$8),4),"1","")&amp;MATCH(AI$3,ALS!$A:$A,0)+ROW(ALS!$A:$A)-1),OR(LOWER(SUBSTITUTE(SUBSTITUTE(INDIRECT("ALS!"&amp;SUBSTITUTE(ADDRESS(1,$A46+($AN$7-$AN$8),4),"1","")&amp;MATCH(AI$3,ALS!$A:$A,0)+ROW(ALS!$A:$A)-1),".","")," ",""))="nd",LOWER(SUBSTITUTE(SUBSTITUTE(INDIRECT("ALS!"&amp;SUBSTITUTE(ADDRESS(1,$A46+($AN$7-$AN$8),4),"1","")&amp;MATCH(AI$3,ALS!$A:$A,0)+ROW(ALS!$A:$A)-1),".","")," ",""))="ikkepåvist"),"n.d.",OR(LEFT(LOWER(SUBSTITUTE(SUBSTITUTE(INDIRECT("ALS!"&amp;SUBSTITUTE(ADDRESS(1,$A46+($AN$7-$AN$8),4),"1","")&amp;MATCH(AI$3,ALS!$A:$A,0)+ROW(ALS!$A:$A)-1),".",",")," ","")),2)="&lt; ",LEFT(LOWER(SUBSTITUTE(SUBSTITUTE(INDIRECT("ALS!"&amp;SUBSTITUTE(ADDRESS(1,$A46+($AN$7-$AN$8),4),"1","")&amp;MATCH(AI$3,ALS!$A:$A,0)+ROW(ALS!$A:$A)-1),".",",")," ","")),1)="&lt;"),"&lt;"&amp;VALUE(SUBSTITUTE(SUBSTITUTE(SUBSTITUTE(INDIRECT("ALS!"&amp;SUBSTITUTE(ADDRESS(1,$A46+($AN$7-$AN$8),4),"1","")&amp;MATCH(AI$3,ALS!$A:$A,0)+ROW(ALS!$A:$A)-1),".",",")," ",""),"&lt;",""))*AI$2,NOT(ISERROR(VALUE(SUBSTITUTE(SUBSTITUTE(INDIRECT("ALS!"&amp;SUBSTITUTE(ADDRESS(1,$A46+($AN$7-$AN$8),4),"1","")&amp;MATCH(AI$3,ALS!$A:$A,0)+ROW(ALS!$A:$A)-1),".",",")," ","")))),VALUE(SUBSTITUTE(SUBSTITUTE(INDIRECT("ALS!"&amp;SUBSTITUTE(ADDRESS(1,$A46+($AN$7-$AN$8),4),"1","")&amp;MATCH(AI$3,ALS!$A:$A,0)+ROW(ALS!$A:$A)-1),".",",")," ","")),TRUE,"ERROR")</f>
        <v>#VALUE!</v>
      </c>
      <c r="AJ46" s="26" t="e">
        <f ca="1">_xlfn.IFS(SUBSTITUTE(INDIRECT("ALS!"&amp;SUBSTITUTE(ADDRESS(1,$A46+($AN$7-$AN$8),4),"1","")&amp;MATCH(AJ$3,ALS!$A:$A,0)+ROW(ALS!$A:$A)-1)," ","")="","",ISERROR(INDIRECT("ALS!"&amp;SUBSTITUTE(ADDRESS(1,$A46+($AN$7-$AN$8),4),"1","")&amp;MATCH(AJ$3,ALS!$A:$A,0)+ROW(ALS!$A:$A)-1)),INDIRECT("ALS!"&amp;SUBSTITUTE(ADDRESS(1,$A46+($AN$7-$AN$8),4),"1","")&amp;MATCH(AJ$3,ALS!$A:$A,0)+ROW(ALS!$A:$A)-1),OR(LOWER(SUBSTITUTE(SUBSTITUTE(INDIRECT("ALS!"&amp;SUBSTITUTE(ADDRESS(1,$A46+($AN$7-$AN$8),4),"1","")&amp;MATCH(AJ$3,ALS!$A:$A,0)+ROW(ALS!$A:$A)-1),".","")," ",""))="nd",LOWER(SUBSTITUTE(SUBSTITUTE(INDIRECT("ALS!"&amp;SUBSTITUTE(ADDRESS(1,$A46+($AN$7-$AN$8),4),"1","")&amp;MATCH(AJ$3,ALS!$A:$A,0)+ROW(ALS!$A:$A)-1),".","")," ",""))="ikkepåvist"),"n.d.",OR(LEFT(LOWER(SUBSTITUTE(SUBSTITUTE(INDIRECT("ALS!"&amp;SUBSTITUTE(ADDRESS(1,$A46+($AN$7-$AN$8),4),"1","")&amp;MATCH(AJ$3,ALS!$A:$A,0)+ROW(ALS!$A:$A)-1),".",",")," ","")),2)="&lt; ",LEFT(LOWER(SUBSTITUTE(SUBSTITUTE(INDIRECT("ALS!"&amp;SUBSTITUTE(ADDRESS(1,$A46+($AN$7-$AN$8),4),"1","")&amp;MATCH(AJ$3,ALS!$A:$A,0)+ROW(ALS!$A:$A)-1),".",",")," ","")),1)="&lt;"),"&lt;"&amp;VALUE(SUBSTITUTE(SUBSTITUTE(SUBSTITUTE(INDIRECT("ALS!"&amp;SUBSTITUTE(ADDRESS(1,$A46+($AN$7-$AN$8),4),"1","")&amp;MATCH(AJ$3,ALS!$A:$A,0)+ROW(ALS!$A:$A)-1),".",",")," ",""),"&lt;",""))*AJ$2,NOT(ISERROR(VALUE(SUBSTITUTE(SUBSTITUTE(INDIRECT("ALS!"&amp;SUBSTITUTE(ADDRESS(1,$A46+($AN$7-$AN$8),4),"1","")&amp;MATCH(AJ$3,ALS!$A:$A,0)+ROW(ALS!$A:$A)-1),".",",")," ","")))),VALUE(SUBSTITUTE(SUBSTITUTE(INDIRECT("ALS!"&amp;SUBSTITUTE(ADDRESS(1,$A46+($AN$7-$AN$8),4),"1","")&amp;MATCH(AJ$3,ALS!$A:$A,0)+ROW(ALS!$A:$A)-1),".",",")," ","")),TRUE,"ERROR")</f>
        <v>#VALUE!</v>
      </c>
    </row>
    <row r="47" spans="1:36" x14ac:dyDescent="0.25">
      <c r="A47" t="e">
        <f t="shared" ca="1" si="6"/>
        <v>#VALUE!</v>
      </c>
      <c r="B47" t="e">
        <f ca="1">IF(
LEN(C47)&gt;0,
SUBSTITUTE(SUBSTITUTE(SUBSTITUTE(INDIRECT("ALS!"&amp;SUBSTITUTE(ADDRESS(1,A47+($AN$7-$AN$8),4),"1","")&amp;MATCH("ELEMENT",ALS!A:A,0)+ROW(ALS!A:A)-1),"Jord",""),"Sediment",""),C47,""),
SUBSTITUTE(SUBSTITUTE(INDIRECT("ALS!"&amp;SUBSTITUTE(ADDRESS(1,A47+($AN$7-$AN$8),4),"1","")&amp;MATCH("ELEMENT",ALS!A:A,0)+ROW(ALS!A:A)-1),"Jord",""),"Sediment","")
)</f>
        <v>#VALUE!</v>
      </c>
      <c r="C47" t="str">
        <f ca="1" xml:space="preserve">
_xlfn.LET(_xlpm.GetName,INDIRECT("ALS!"&amp;SUBSTITUTE(ADDRESS(1,A47+($AN$7-$AN$8),4),"1","")&amp;MATCH("ELEMENT",ALS!$A$1:$A$200,0)+ROW(ALS!$A$1:$A$200)-1),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47" s="22" t="e">
        <f ca="1">IF(ISERROR(INDIRECT("ALS!"&amp;SUBSTITUTE(ADDRESS(1,$A47+($AN$7-$AN$8),4),"1","")&amp;MATCH(D$3,ALS!$A:$A,0)+ROW(ALS!$A:$A)-1)),INDIRECT("ALS!"&amp;SUBSTITUTE(ADDRESS(1,$A47+($AN$7-$AN$8),4),"1","")&amp;MATCH(D$3,ALS!$A:$A,0)+ROW(ALS!$A:$A)-1),IF(INDIRECT("ALS!"&amp;SUBSTITUTE(ADDRESS(1,$A47+($AN$7-$AN$8),4),"1","")&amp;MATCH(D$3,ALS!$A:$A,0)+ROW(ALS!$A:$A)-1)="n.d.","n.d.",IF(VALUE(SUBSTITUTE(SUBSTITUTE(INDIRECT("ALS!"&amp;SUBSTITUTE(ADDRESS(1,$A47+($AN$7-$AN$8),4),"1","")&amp;MATCH(D$3,ALS!$A:$A,0)+ROW(ALS!$A:$A)-1),".",","),"&lt;",""))&lt;=AV$4,"&lt;"&amp;AV$4,VALUE(SUBSTITUTE(SUBSTITUTE(INDIRECT("ALS!"&amp;SUBSTITUTE(ADDRESS(1,$A47+($AN$7-$AN$8),4),"1","")&amp;MATCH(D$3,ALS!$A:$A,0)+ROW(ALS!$A:$A)-1),".",","),"&lt;","")))))</f>
        <v>#VALUE!</v>
      </c>
      <c r="E47" s="22" t="e">
        <f ca="1">IF(ISERROR(INDIRECT("ALS!"&amp;SUBSTITUTE(ADDRESS(1,$A47+($AN$7-$AN$8),4),"1","")&amp;MATCH(E$3,ALS!$A:$A,0)+ROW(ALS!$A:$A)-1)),INDIRECT("ALS!"&amp;SUBSTITUTE(ADDRESS(1,$A47+($AN$7-$AN$8),4),"1","")&amp;MATCH(E$3,ALS!$A:$A,0)+ROW(ALS!$A:$A)-1),IF(INDIRECT("ALS!"&amp;SUBSTITUTE(ADDRESS(1,$A47+($AN$7-$AN$8),4),"1","")&amp;MATCH(E$3,ALS!$A:$A,0)+ROW(ALS!$A:$A)-1)="n.d.","n.d.",IF(VALUE(SUBSTITUTE(SUBSTITUTE(INDIRECT("ALS!"&amp;SUBSTITUTE(ADDRESS(1,$A47+($AN$7-$AN$8),4),"1","")&amp;MATCH(E$3,ALS!$A:$A,0)+ROW(ALS!$A:$A)-1),".",","),"&lt;",""))&lt;=AW$4,"&lt;"&amp;AW$4,VALUE(SUBSTITUTE(SUBSTITUTE(INDIRECT("ALS!"&amp;SUBSTITUTE(ADDRESS(1,$A47+($AN$7-$AN$8),4),"1","")&amp;MATCH(E$3,ALS!$A:$A,0)+ROW(ALS!$A:$A)-1),".",","),"&lt;","")))))</f>
        <v>#VALUE!</v>
      </c>
      <c r="F47" s="22" t="e">
        <f ca="1">IF(ISERROR(INDIRECT("ALS!"&amp;SUBSTITUTE(ADDRESS(1,$A47+($AN$7-$AN$8),4),"1","")&amp;MATCH(F$3,ALS!$A:$A,0)+ROW(ALS!$A:$A)-1)),INDIRECT("ALS!"&amp;SUBSTITUTE(ADDRESS(1,$A47+($AN$7-$AN$8),4),"1","")&amp;MATCH(F$3,ALS!$A:$A,0)+ROW(ALS!$A:$A)-1),IF(INDIRECT("ALS!"&amp;SUBSTITUTE(ADDRESS(1,$A47+($AN$7-$AN$8),4),"1","")&amp;MATCH(F$3,ALS!$A:$A,0)+ROW(ALS!$A:$A)-1)="n.d.","n.d.",IF(VALUE(SUBSTITUTE(SUBSTITUTE(INDIRECT("ALS!"&amp;SUBSTITUTE(ADDRESS(1,$A47+($AN$7-$AN$8),4),"1","")&amp;MATCH(F$3,ALS!$A:$A,0)+ROW(ALS!$A:$A)-1),".",","),"&lt;",""))&lt;=AX$4,"&lt;"&amp;AX$4,VALUE(SUBSTITUTE(SUBSTITUTE(INDIRECT("ALS!"&amp;SUBSTITUTE(ADDRESS(1,$A47+($AN$7-$AN$8),4),"1","")&amp;MATCH(F$3,ALS!$A:$A,0)+ROW(ALS!$A:$A)-1),".",","),"&lt;","")))))</f>
        <v>#VALUE!</v>
      </c>
      <c r="G47" s="26" t="e">
        <f ca="1">_xlfn.LET(_xlpm.GetVal,INDIRECT("ALS!"&amp;SUBSTITUTE(ADDRESS(1,$A47+($AN$7-$AN$8),4),"1","")&amp;MATCH(G$3,ALS!$A:$A,0)+ROW(ALS!$A$1:$A$200)-1),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47" s="26" t="e">
        <f ca="1">_xlfn.LET(_xlpm.GetVal,INDIRECT("ALS!"&amp;SUBSTITUTE(ADDRESS(1,$A47+($AN$7-$AN$8),4),"1","")&amp;MATCH(H$3,ALS!$A:$A,0)+ROW(ALS!$A$1:$A$200)-1),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47" s="26" t="e">
        <f ca="1">_xlfn.LET(_xlpm.GetVal,INDIRECT("ALS!"&amp;SUBSTITUTE(ADDRESS(1,$A47+($AN$7-$AN$8),4),"1","")&amp;MATCH(I$3,ALS!$A:$A,0)+ROW(ALS!$A$1:$A$200)-1),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47" s="26" t="e">
        <f ca="1">_xlfn.LET(_xlpm.GetVal,INDIRECT("ALS!"&amp;SUBSTITUTE(ADDRESS(1,$A47+($AN$7-$AN$8),4),"1","")&amp;MATCH(J$3,ALS!$A:$A,0)+ROW(ALS!$A$1:$A$200)-1),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47" s="26" t="e">
        <f ca="1">_xlfn.LET(_xlpm.GetVal,INDIRECT("ALS!"&amp;SUBSTITUTE(ADDRESS(1,$A47+($AN$7-$AN$8),4),"1","")&amp;MATCH(K$3,ALS!$A:$A,0)+ROW(ALS!$A$1:$A$200)-1),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47" s="26" t="e">
        <f ca="1">_xlfn.LET(_xlpm.GetVal,INDIRECT("ALS!"&amp;SUBSTITUTE(ADDRESS(1,$A47+($AN$7-$AN$8),4),"1","")&amp;MATCH(L$3,ALS!$A:$A,0)+ROW(ALS!$A$1:$A$200)-1),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47" s="26" t="e">
        <f ca="1">_xlfn.LET(_xlpm.GetVal,INDIRECT("ALS!"&amp;SUBSTITUTE(ADDRESS(1,$A47+($AN$7-$AN$8),4),"1","")&amp;MATCH(M$3,ALS!$A:$A,0)+ROW(ALS!$A$1:$A$200)-1),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47" s="26" t="e">
        <f ca="1">_xlfn.LET(_xlpm.GetVal,INDIRECT("ALS!"&amp;SUBSTITUTE(ADDRESS(1,$A47+($AN$7-$AN$8),4),"1","")&amp;MATCH(N$3,ALS!$A:$A,0)+ROW(ALS!$A$1:$A$200)-1),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47" s="26" t="e">
        <f ca="1">_xlfn.LET(_xlpm.GetVal,INDIRECT("ALS!"&amp;SUBSTITUTE(ADDRESS(1,$A47+($AN$7-$AN$8),4),"1","")&amp;MATCH(O$3,ALS!$A:$A,0)+ROW(ALS!$A$1:$A$200)-1),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47" s="26" t="e">
        <f ca="1">_xlfn.LET(_xlpm.GetVal,INDIRECT("ALS!"&amp;SUBSTITUTE(ADDRESS(1,$A47+($AN$7-$AN$8),4),"1","")&amp;MATCH(P$3,ALS!$A:$A,0)+ROW(ALS!$A$1:$A$200)-1),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47" s="26" t="e">
        <f ca="1">_xlfn.LET(_xlpm.GetVal,INDIRECT("ALS!"&amp;SUBSTITUTE(ADDRESS(1,$A47+($AN$7-$AN$8),4),"1","")&amp;MATCH(Q$3,ALS!$A:$A,0)+ROW(ALS!$A$1:$A$200)-1),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47" s="26" t="e">
        <f ca="1">_xlfn.LET(_xlpm.GetVal,INDIRECT("ALS!"&amp;SUBSTITUTE(ADDRESS(1,$A47+($AN$7-$AN$8),4),"1","")&amp;MATCH(R$3,ALS!$A:$A,0)+ROW(ALS!$A$1:$A$200)-1),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47" s="26" t="e">
        <f ca="1">_xlfn.LET(_xlpm.GetVal,INDIRECT("ALS!"&amp;SUBSTITUTE(ADDRESS(1,$A47+($AN$7-$AN$8),4),"1","")&amp;MATCH(S$3,ALS!$A:$A,0)+ROW(ALS!$A$1:$A$200)-1),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47" s="26" t="e">
        <f ca="1">_xlfn.LET(_xlpm.GetVal,INDIRECT("ALS!"&amp;SUBSTITUTE(ADDRESS(1,$A47+($AN$7-$AN$8),4),"1","")&amp;MATCH(T$3,ALS!$A:$A,0)+ROW(ALS!$A$1:$A$200)-1),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47" s="26" t="e">
        <f ca="1">_xlfn.LET(_xlpm.GetVal,INDIRECT("ALS!"&amp;SUBSTITUTE(ADDRESS(1,$A47+($AN$7-$AN$8),4),"1","")&amp;MATCH(U$3,ALS!$A:$A,0)+ROW(ALS!$A$1:$A$200)-1),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47" s="26" t="e">
        <f ca="1">_xlfn.LET(_xlpm.GetVal,INDIRECT("ALS!"&amp;SUBSTITUTE(ADDRESS(1,$A47+($AN$7-$AN$8),4),"1","")&amp;MATCH(V$3,ALS!$A:$A,0)+ROW(ALS!$A$1:$A$200)-1),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47" s="26" t="e">
        <f ca="1">_xlfn.LET(_xlpm.GetVal,INDIRECT("ALS!"&amp;SUBSTITUTE(ADDRESS(1,$A47+($AN$7-$AN$8),4),"1","")&amp;MATCH(W$3,ALS!$A:$A,0)+ROW(ALS!$A$1:$A$200)-1),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47" s="26" t="e">
        <f ca="1">_xlfn.LET(_xlpm.GetVal,INDIRECT("ALS!"&amp;SUBSTITUTE(ADDRESS(1,$A47+($AN$7-$AN$8),4),"1","")&amp;MATCH(X$3,ALS!$A:$A,0)+ROW(ALS!$A$1:$A$200)-1),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47" s="26" t="e">
        <f ca="1">_xlfn.LET(_xlpm.GetVal,INDIRECT("ALS!"&amp;SUBSTITUTE(ADDRESS(1,$A47+($AN$7-$AN$8),4),"1","")&amp;MATCH(Y$3,ALS!$A:$A,0)+ROW(ALS!$A$1:$A$200)-1),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47" s="26" t="e">
        <f ca="1">_xlfn.LET(_xlpm.GetVal,INDIRECT("ALS!"&amp;SUBSTITUTE(ADDRESS(1,$A47+($AN$7-$AN$8),4),"1","")&amp;MATCH(Z$3,ALS!$A:$A,0)+ROW(ALS!$A$1:$A$200)-1),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47" s="26" t="e">
        <f ca="1">_xlfn.LET(_xlpm.GetVal,INDIRECT("ALS!"&amp;SUBSTITUTE(ADDRESS(1,$A47+($AN$7-$AN$8),4),"1","")&amp;MATCH(AA$3,ALS!$A:$A,0)+ROW(ALS!$A$1:$A$200)-1),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47" s="26" t="e">
        <f ca="1">_xlfn.LET(_xlpm.GetVal,INDIRECT("ALS!"&amp;SUBSTITUTE(ADDRESS(1,$A47+($AN$7-$AN$8),4),"1","")&amp;MATCH(AB$3,ALS!$A:$A,0)+ROW(ALS!$A$1:$A$200)-1),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47" s="26" t="e">
        <f ca="1">_xlfn.LET(_xlpm.GetVal,INDIRECT("ALS!"&amp;SUBSTITUTE(ADDRESS(1,$A47+($AN$7-$AN$8),4),"1","")&amp;MATCH(AC$3,ALS!$A:$A,0)+ROW(ALS!$A$1:$A$200)-1),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47" s="26" t="e">
        <f ca="1">_xlfn.LET(_xlpm.GetVal,INDIRECT("ALS!"&amp;SUBSTITUTE(ADDRESS(1,$A47+($AN$7-$AN$8),4),"1","")&amp;MATCH(AD$3,ALS!$A:$A,0)+ROW(ALS!$A$1:$A$200)-1),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47" s="26" t="e">
        <f ca="1">_xlfn.LET(_xlpm.GetVal,INDIRECT("ALS!"&amp;SUBSTITUTE(ADDRESS(1,$A47+($AN$7-$AN$8),4),"1","")&amp;MATCH(AE$3,ALS!$A:$A,0)+ROW(ALS!$A$1:$A$200)-1),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47" s="26" t="e">
        <f ca="1">_xlfn.LET(_xlpm.GetVal,INDIRECT("ALS!"&amp;SUBSTITUTE(ADDRESS(1,$A47+($AN$7-$AN$8),4),"1","")&amp;MATCH(AF$3,ALS!$A:$A,0)+ROW(ALS!$A$1:$A$200)-1),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47" s="26" t="e">
        <f ca="1">_xlfn.LET(_xlpm.GetVal,INDIRECT("ALS!"&amp;SUBSTITUTE(ADDRESS(1,$A47+($AN$7-$AN$8),4),"1","")&amp;MATCH(AG$3,ALS!$A:$A,0)+ROW(ALS!$A$1:$A$200)-1),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47" s="25" t="str">
        <f t="shared" ca="1" si="5"/>
        <v/>
      </c>
      <c r="AI47" s="26" t="e">
        <f ca="1">_xlfn.IFS(SUBSTITUTE(INDIRECT("ALS!"&amp;SUBSTITUTE(ADDRESS(1,$A47+($AN$7-$AN$8),4),"1","")&amp;MATCH(AI$3,ALS!$A:$A,0)+ROW(ALS!$A:$A)-1)," ","")="","",ISERROR(INDIRECT("ALS!"&amp;SUBSTITUTE(ADDRESS(1,$A47+($AN$7-$AN$8),4),"1","")&amp;MATCH(AI$3,ALS!$A:$A,0)+ROW(ALS!$A:$A)-1)),INDIRECT("ALS!"&amp;SUBSTITUTE(ADDRESS(1,$A47+($AN$7-$AN$8),4),"1","")&amp;MATCH(AI$3,ALS!$A:$A,0)+ROW(ALS!$A:$A)-1),OR(LOWER(SUBSTITUTE(SUBSTITUTE(INDIRECT("ALS!"&amp;SUBSTITUTE(ADDRESS(1,$A47+($AN$7-$AN$8),4),"1","")&amp;MATCH(AI$3,ALS!$A:$A,0)+ROW(ALS!$A:$A)-1),".","")," ",""))="nd",LOWER(SUBSTITUTE(SUBSTITUTE(INDIRECT("ALS!"&amp;SUBSTITUTE(ADDRESS(1,$A47+($AN$7-$AN$8),4),"1","")&amp;MATCH(AI$3,ALS!$A:$A,0)+ROW(ALS!$A:$A)-1),".","")," ",""))="ikkepåvist"),"n.d.",OR(LEFT(LOWER(SUBSTITUTE(SUBSTITUTE(INDIRECT("ALS!"&amp;SUBSTITUTE(ADDRESS(1,$A47+($AN$7-$AN$8),4),"1","")&amp;MATCH(AI$3,ALS!$A:$A,0)+ROW(ALS!$A:$A)-1),".",",")," ","")),2)="&lt; ",LEFT(LOWER(SUBSTITUTE(SUBSTITUTE(INDIRECT("ALS!"&amp;SUBSTITUTE(ADDRESS(1,$A47+($AN$7-$AN$8),4),"1","")&amp;MATCH(AI$3,ALS!$A:$A,0)+ROW(ALS!$A:$A)-1),".",",")," ","")),1)="&lt;"),"&lt;"&amp;VALUE(SUBSTITUTE(SUBSTITUTE(SUBSTITUTE(INDIRECT("ALS!"&amp;SUBSTITUTE(ADDRESS(1,$A47+($AN$7-$AN$8),4),"1","")&amp;MATCH(AI$3,ALS!$A:$A,0)+ROW(ALS!$A:$A)-1),".",",")," ",""),"&lt;",""))*AI$2,NOT(ISERROR(VALUE(SUBSTITUTE(SUBSTITUTE(INDIRECT("ALS!"&amp;SUBSTITUTE(ADDRESS(1,$A47+($AN$7-$AN$8),4),"1","")&amp;MATCH(AI$3,ALS!$A:$A,0)+ROW(ALS!$A:$A)-1),".",",")," ","")))),VALUE(SUBSTITUTE(SUBSTITUTE(INDIRECT("ALS!"&amp;SUBSTITUTE(ADDRESS(1,$A47+($AN$7-$AN$8),4),"1","")&amp;MATCH(AI$3,ALS!$A:$A,0)+ROW(ALS!$A:$A)-1),".",",")," ","")),TRUE,"ERROR")</f>
        <v>#VALUE!</v>
      </c>
      <c r="AJ47" s="26" t="e">
        <f ca="1">_xlfn.IFS(SUBSTITUTE(INDIRECT("ALS!"&amp;SUBSTITUTE(ADDRESS(1,$A47+($AN$7-$AN$8),4),"1","")&amp;MATCH(AJ$3,ALS!$A:$A,0)+ROW(ALS!$A:$A)-1)," ","")="","",ISERROR(INDIRECT("ALS!"&amp;SUBSTITUTE(ADDRESS(1,$A47+($AN$7-$AN$8),4),"1","")&amp;MATCH(AJ$3,ALS!$A:$A,0)+ROW(ALS!$A:$A)-1)),INDIRECT("ALS!"&amp;SUBSTITUTE(ADDRESS(1,$A47+($AN$7-$AN$8),4),"1","")&amp;MATCH(AJ$3,ALS!$A:$A,0)+ROW(ALS!$A:$A)-1),OR(LOWER(SUBSTITUTE(SUBSTITUTE(INDIRECT("ALS!"&amp;SUBSTITUTE(ADDRESS(1,$A47+($AN$7-$AN$8),4),"1","")&amp;MATCH(AJ$3,ALS!$A:$A,0)+ROW(ALS!$A:$A)-1),".","")," ",""))="nd",LOWER(SUBSTITUTE(SUBSTITUTE(INDIRECT("ALS!"&amp;SUBSTITUTE(ADDRESS(1,$A47+($AN$7-$AN$8),4),"1","")&amp;MATCH(AJ$3,ALS!$A:$A,0)+ROW(ALS!$A:$A)-1),".","")," ",""))="ikkepåvist"),"n.d.",OR(LEFT(LOWER(SUBSTITUTE(SUBSTITUTE(INDIRECT("ALS!"&amp;SUBSTITUTE(ADDRESS(1,$A47+($AN$7-$AN$8),4),"1","")&amp;MATCH(AJ$3,ALS!$A:$A,0)+ROW(ALS!$A:$A)-1),".",",")," ","")),2)="&lt; ",LEFT(LOWER(SUBSTITUTE(SUBSTITUTE(INDIRECT("ALS!"&amp;SUBSTITUTE(ADDRESS(1,$A47+($AN$7-$AN$8),4),"1","")&amp;MATCH(AJ$3,ALS!$A:$A,0)+ROW(ALS!$A:$A)-1),".",",")," ","")),1)="&lt;"),"&lt;"&amp;VALUE(SUBSTITUTE(SUBSTITUTE(SUBSTITUTE(INDIRECT("ALS!"&amp;SUBSTITUTE(ADDRESS(1,$A47+($AN$7-$AN$8),4),"1","")&amp;MATCH(AJ$3,ALS!$A:$A,0)+ROW(ALS!$A:$A)-1),".",",")," ",""),"&lt;",""))*AJ$2,NOT(ISERROR(VALUE(SUBSTITUTE(SUBSTITUTE(INDIRECT("ALS!"&amp;SUBSTITUTE(ADDRESS(1,$A47+($AN$7-$AN$8),4),"1","")&amp;MATCH(AJ$3,ALS!$A:$A,0)+ROW(ALS!$A:$A)-1),".",",")," ","")))),VALUE(SUBSTITUTE(SUBSTITUTE(INDIRECT("ALS!"&amp;SUBSTITUTE(ADDRESS(1,$A47+($AN$7-$AN$8),4),"1","")&amp;MATCH(AJ$3,ALS!$A:$A,0)+ROW(ALS!$A:$A)-1),".",",")," ","")),TRUE,"ERROR")</f>
        <v>#VALUE!</v>
      </c>
    </row>
    <row r="48" spans="1:36" x14ac:dyDescent="0.25">
      <c r="A48" t="e">
        <f t="shared" ca="1" si="6"/>
        <v>#VALUE!</v>
      </c>
      <c r="B48" t="e">
        <f ca="1">IF(
LEN(C48)&gt;0,
SUBSTITUTE(SUBSTITUTE(SUBSTITUTE(INDIRECT("ALS!"&amp;SUBSTITUTE(ADDRESS(1,A48+($AN$7-$AN$8),4),"1","")&amp;MATCH("ELEMENT",ALS!A:A,0)+ROW(ALS!A:A)-1),"Jord",""),"Sediment",""),C48,""),
SUBSTITUTE(SUBSTITUTE(INDIRECT("ALS!"&amp;SUBSTITUTE(ADDRESS(1,A48+($AN$7-$AN$8),4),"1","")&amp;MATCH("ELEMENT",ALS!A:A,0)+ROW(ALS!A:A)-1),"Jord",""),"Sediment","")
)</f>
        <v>#VALUE!</v>
      </c>
      <c r="C48" t="str">
        <f ca="1" xml:space="preserve">
_xlfn.LET(_xlpm.GetName,INDIRECT("ALS!"&amp;SUBSTITUTE(ADDRESS(1,A48+($AN$7-$AN$8),4),"1","")&amp;MATCH("ELEMENT",ALS!$A$1:$A$200,0)+ROW(ALS!$A$1:$A$200)-1),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48" s="22" t="e">
        <f ca="1">IF(ISERROR(INDIRECT("ALS!"&amp;SUBSTITUTE(ADDRESS(1,$A48+($AN$7-$AN$8),4),"1","")&amp;MATCH(D$3,ALS!$A:$A,0)+ROW(ALS!$A:$A)-1)),INDIRECT("ALS!"&amp;SUBSTITUTE(ADDRESS(1,$A48+($AN$7-$AN$8),4),"1","")&amp;MATCH(D$3,ALS!$A:$A,0)+ROW(ALS!$A:$A)-1),IF(INDIRECT("ALS!"&amp;SUBSTITUTE(ADDRESS(1,$A48+($AN$7-$AN$8),4),"1","")&amp;MATCH(D$3,ALS!$A:$A,0)+ROW(ALS!$A:$A)-1)="n.d.","n.d.",IF(VALUE(SUBSTITUTE(SUBSTITUTE(INDIRECT("ALS!"&amp;SUBSTITUTE(ADDRESS(1,$A48+($AN$7-$AN$8),4),"1","")&amp;MATCH(D$3,ALS!$A:$A,0)+ROW(ALS!$A:$A)-1),".",","),"&lt;",""))&lt;=AV$4,"&lt;"&amp;AV$4,VALUE(SUBSTITUTE(SUBSTITUTE(INDIRECT("ALS!"&amp;SUBSTITUTE(ADDRESS(1,$A48+($AN$7-$AN$8),4),"1","")&amp;MATCH(D$3,ALS!$A:$A,0)+ROW(ALS!$A:$A)-1),".",","),"&lt;","")))))</f>
        <v>#VALUE!</v>
      </c>
      <c r="E48" s="22" t="e">
        <f ca="1">IF(ISERROR(INDIRECT("ALS!"&amp;SUBSTITUTE(ADDRESS(1,$A48+($AN$7-$AN$8),4),"1","")&amp;MATCH(E$3,ALS!$A:$A,0)+ROW(ALS!$A:$A)-1)),INDIRECT("ALS!"&amp;SUBSTITUTE(ADDRESS(1,$A48+($AN$7-$AN$8),4),"1","")&amp;MATCH(E$3,ALS!$A:$A,0)+ROW(ALS!$A:$A)-1),IF(INDIRECT("ALS!"&amp;SUBSTITUTE(ADDRESS(1,$A48+($AN$7-$AN$8),4),"1","")&amp;MATCH(E$3,ALS!$A:$A,0)+ROW(ALS!$A:$A)-1)="n.d.","n.d.",IF(VALUE(SUBSTITUTE(SUBSTITUTE(INDIRECT("ALS!"&amp;SUBSTITUTE(ADDRESS(1,$A48+($AN$7-$AN$8),4),"1","")&amp;MATCH(E$3,ALS!$A:$A,0)+ROW(ALS!$A:$A)-1),".",","),"&lt;",""))&lt;=AW$4,"&lt;"&amp;AW$4,VALUE(SUBSTITUTE(SUBSTITUTE(INDIRECT("ALS!"&amp;SUBSTITUTE(ADDRESS(1,$A48+($AN$7-$AN$8),4),"1","")&amp;MATCH(E$3,ALS!$A:$A,0)+ROW(ALS!$A:$A)-1),".",","),"&lt;","")))))</f>
        <v>#VALUE!</v>
      </c>
      <c r="F48" s="22" t="e">
        <f ca="1">IF(ISERROR(INDIRECT("ALS!"&amp;SUBSTITUTE(ADDRESS(1,$A48+($AN$7-$AN$8),4),"1","")&amp;MATCH(F$3,ALS!$A:$A,0)+ROW(ALS!$A:$A)-1)),INDIRECT("ALS!"&amp;SUBSTITUTE(ADDRESS(1,$A48+($AN$7-$AN$8),4),"1","")&amp;MATCH(F$3,ALS!$A:$A,0)+ROW(ALS!$A:$A)-1),IF(INDIRECT("ALS!"&amp;SUBSTITUTE(ADDRESS(1,$A48+($AN$7-$AN$8),4),"1","")&amp;MATCH(F$3,ALS!$A:$A,0)+ROW(ALS!$A:$A)-1)="n.d.","n.d.",IF(VALUE(SUBSTITUTE(SUBSTITUTE(INDIRECT("ALS!"&amp;SUBSTITUTE(ADDRESS(1,$A48+($AN$7-$AN$8),4),"1","")&amp;MATCH(F$3,ALS!$A:$A,0)+ROW(ALS!$A:$A)-1),".",","),"&lt;",""))&lt;=AX$4,"&lt;"&amp;AX$4,VALUE(SUBSTITUTE(SUBSTITUTE(INDIRECT("ALS!"&amp;SUBSTITUTE(ADDRESS(1,$A48+($AN$7-$AN$8),4),"1","")&amp;MATCH(F$3,ALS!$A:$A,0)+ROW(ALS!$A:$A)-1),".",","),"&lt;","")))))</f>
        <v>#VALUE!</v>
      </c>
      <c r="G48" s="26" t="e">
        <f ca="1">_xlfn.LET(_xlpm.GetVal,INDIRECT("ALS!"&amp;SUBSTITUTE(ADDRESS(1,$A48+($AN$7-$AN$8),4),"1","")&amp;MATCH(G$3,ALS!$A:$A,0)+ROW(ALS!$A$1:$A$200)-1),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48" s="26" t="e">
        <f ca="1">_xlfn.LET(_xlpm.GetVal,INDIRECT("ALS!"&amp;SUBSTITUTE(ADDRESS(1,$A48+($AN$7-$AN$8),4),"1","")&amp;MATCH(H$3,ALS!$A:$A,0)+ROW(ALS!$A$1:$A$200)-1),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48" s="26" t="e">
        <f ca="1">_xlfn.LET(_xlpm.GetVal,INDIRECT("ALS!"&amp;SUBSTITUTE(ADDRESS(1,$A48+($AN$7-$AN$8),4),"1","")&amp;MATCH(I$3,ALS!$A:$A,0)+ROW(ALS!$A$1:$A$200)-1),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48" s="26" t="e">
        <f ca="1">_xlfn.LET(_xlpm.GetVal,INDIRECT("ALS!"&amp;SUBSTITUTE(ADDRESS(1,$A48+($AN$7-$AN$8),4),"1","")&amp;MATCH(J$3,ALS!$A:$A,0)+ROW(ALS!$A$1:$A$200)-1),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48" s="26" t="e">
        <f ca="1">_xlfn.LET(_xlpm.GetVal,INDIRECT("ALS!"&amp;SUBSTITUTE(ADDRESS(1,$A48+($AN$7-$AN$8),4),"1","")&amp;MATCH(K$3,ALS!$A:$A,0)+ROW(ALS!$A$1:$A$200)-1),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48" s="26" t="e">
        <f ca="1">_xlfn.LET(_xlpm.GetVal,INDIRECT("ALS!"&amp;SUBSTITUTE(ADDRESS(1,$A48+($AN$7-$AN$8),4),"1","")&amp;MATCH(L$3,ALS!$A:$A,0)+ROW(ALS!$A$1:$A$200)-1),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48" s="26" t="e">
        <f ca="1">_xlfn.LET(_xlpm.GetVal,INDIRECT("ALS!"&amp;SUBSTITUTE(ADDRESS(1,$A48+($AN$7-$AN$8),4),"1","")&amp;MATCH(M$3,ALS!$A:$A,0)+ROW(ALS!$A$1:$A$200)-1),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48" s="26" t="e">
        <f ca="1">_xlfn.LET(_xlpm.GetVal,INDIRECT("ALS!"&amp;SUBSTITUTE(ADDRESS(1,$A48+($AN$7-$AN$8),4),"1","")&amp;MATCH(N$3,ALS!$A:$A,0)+ROW(ALS!$A$1:$A$200)-1),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48" s="26" t="e">
        <f ca="1">_xlfn.LET(_xlpm.GetVal,INDIRECT("ALS!"&amp;SUBSTITUTE(ADDRESS(1,$A48+($AN$7-$AN$8),4),"1","")&amp;MATCH(O$3,ALS!$A:$A,0)+ROW(ALS!$A$1:$A$200)-1),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48" s="26" t="e">
        <f ca="1">_xlfn.LET(_xlpm.GetVal,INDIRECT("ALS!"&amp;SUBSTITUTE(ADDRESS(1,$A48+($AN$7-$AN$8),4),"1","")&amp;MATCH(P$3,ALS!$A:$A,0)+ROW(ALS!$A$1:$A$200)-1),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48" s="26" t="e">
        <f ca="1">_xlfn.LET(_xlpm.GetVal,INDIRECT("ALS!"&amp;SUBSTITUTE(ADDRESS(1,$A48+($AN$7-$AN$8),4),"1","")&amp;MATCH(Q$3,ALS!$A:$A,0)+ROW(ALS!$A$1:$A$200)-1),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48" s="26" t="e">
        <f ca="1">_xlfn.LET(_xlpm.GetVal,INDIRECT("ALS!"&amp;SUBSTITUTE(ADDRESS(1,$A48+($AN$7-$AN$8),4),"1","")&amp;MATCH(R$3,ALS!$A:$A,0)+ROW(ALS!$A$1:$A$200)-1),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48" s="26" t="e">
        <f ca="1">_xlfn.LET(_xlpm.GetVal,INDIRECT("ALS!"&amp;SUBSTITUTE(ADDRESS(1,$A48+($AN$7-$AN$8),4),"1","")&amp;MATCH(S$3,ALS!$A:$A,0)+ROW(ALS!$A$1:$A$200)-1),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48" s="26" t="e">
        <f ca="1">_xlfn.LET(_xlpm.GetVal,INDIRECT("ALS!"&amp;SUBSTITUTE(ADDRESS(1,$A48+($AN$7-$AN$8),4),"1","")&amp;MATCH(T$3,ALS!$A:$A,0)+ROW(ALS!$A$1:$A$200)-1),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48" s="26" t="e">
        <f ca="1">_xlfn.LET(_xlpm.GetVal,INDIRECT("ALS!"&amp;SUBSTITUTE(ADDRESS(1,$A48+($AN$7-$AN$8),4),"1","")&amp;MATCH(U$3,ALS!$A:$A,0)+ROW(ALS!$A$1:$A$200)-1),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48" s="26" t="e">
        <f ca="1">_xlfn.LET(_xlpm.GetVal,INDIRECT("ALS!"&amp;SUBSTITUTE(ADDRESS(1,$A48+($AN$7-$AN$8),4),"1","")&amp;MATCH(V$3,ALS!$A:$A,0)+ROW(ALS!$A$1:$A$200)-1),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48" s="26" t="e">
        <f ca="1">_xlfn.LET(_xlpm.GetVal,INDIRECT("ALS!"&amp;SUBSTITUTE(ADDRESS(1,$A48+($AN$7-$AN$8),4),"1","")&amp;MATCH(W$3,ALS!$A:$A,0)+ROW(ALS!$A$1:$A$200)-1),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48" s="26" t="e">
        <f ca="1">_xlfn.LET(_xlpm.GetVal,INDIRECT("ALS!"&amp;SUBSTITUTE(ADDRESS(1,$A48+($AN$7-$AN$8),4),"1","")&amp;MATCH(X$3,ALS!$A:$A,0)+ROW(ALS!$A$1:$A$200)-1),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48" s="26" t="e">
        <f ca="1">_xlfn.LET(_xlpm.GetVal,INDIRECT("ALS!"&amp;SUBSTITUTE(ADDRESS(1,$A48+($AN$7-$AN$8),4),"1","")&amp;MATCH(Y$3,ALS!$A:$A,0)+ROW(ALS!$A$1:$A$200)-1),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48" s="26" t="e">
        <f ca="1">_xlfn.LET(_xlpm.GetVal,INDIRECT("ALS!"&amp;SUBSTITUTE(ADDRESS(1,$A48+($AN$7-$AN$8),4),"1","")&amp;MATCH(Z$3,ALS!$A:$A,0)+ROW(ALS!$A$1:$A$200)-1),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48" s="26" t="e">
        <f ca="1">_xlfn.LET(_xlpm.GetVal,INDIRECT("ALS!"&amp;SUBSTITUTE(ADDRESS(1,$A48+($AN$7-$AN$8),4),"1","")&amp;MATCH(AA$3,ALS!$A:$A,0)+ROW(ALS!$A$1:$A$200)-1),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48" s="26" t="e">
        <f ca="1">_xlfn.LET(_xlpm.GetVal,INDIRECT("ALS!"&amp;SUBSTITUTE(ADDRESS(1,$A48+($AN$7-$AN$8),4),"1","")&amp;MATCH(AB$3,ALS!$A:$A,0)+ROW(ALS!$A$1:$A$200)-1),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48" s="26" t="e">
        <f ca="1">_xlfn.LET(_xlpm.GetVal,INDIRECT("ALS!"&amp;SUBSTITUTE(ADDRESS(1,$A48+($AN$7-$AN$8),4),"1","")&amp;MATCH(AC$3,ALS!$A:$A,0)+ROW(ALS!$A$1:$A$200)-1),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48" s="26" t="e">
        <f ca="1">_xlfn.LET(_xlpm.GetVal,INDIRECT("ALS!"&amp;SUBSTITUTE(ADDRESS(1,$A48+($AN$7-$AN$8),4),"1","")&amp;MATCH(AD$3,ALS!$A:$A,0)+ROW(ALS!$A$1:$A$200)-1),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48" s="26" t="e">
        <f ca="1">_xlfn.LET(_xlpm.GetVal,INDIRECT("ALS!"&amp;SUBSTITUTE(ADDRESS(1,$A48+($AN$7-$AN$8),4),"1","")&amp;MATCH(AE$3,ALS!$A:$A,0)+ROW(ALS!$A$1:$A$200)-1),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48" s="26" t="e">
        <f ca="1">_xlfn.LET(_xlpm.GetVal,INDIRECT("ALS!"&amp;SUBSTITUTE(ADDRESS(1,$A48+($AN$7-$AN$8),4),"1","")&amp;MATCH(AF$3,ALS!$A:$A,0)+ROW(ALS!$A$1:$A$200)-1),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48" s="26" t="e">
        <f ca="1">_xlfn.LET(_xlpm.GetVal,INDIRECT("ALS!"&amp;SUBSTITUTE(ADDRESS(1,$A48+($AN$7-$AN$8),4),"1","")&amp;MATCH(AG$3,ALS!$A:$A,0)+ROW(ALS!$A$1:$A$200)-1),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48" s="25" t="str">
        <f t="shared" ca="1" si="5"/>
        <v/>
      </c>
      <c r="AI48" s="26" t="e">
        <f ca="1">_xlfn.IFS(SUBSTITUTE(INDIRECT("ALS!"&amp;SUBSTITUTE(ADDRESS(1,$A48+($AN$7-$AN$8),4),"1","")&amp;MATCH(AI$3,ALS!$A:$A,0)+ROW(ALS!$A:$A)-1)," ","")="","",ISERROR(INDIRECT("ALS!"&amp;SUBSTITUTE(ADDRESS(1,$A48+($AN$7-$AN$8),4),"1","")&amp;MATCH(AI$3,ALS!$A:$A,0)+ROW(ALS!$A:$A)-1)),INDIRECT("ALS!"&amp;SUBSTITUTE(ADDRESS(1,$A48+($AN$7-$AN$8),4),"1","")&amp;MATCH(AI$3,ALS!$A:$A,0)+ROW(ALS!$A:$A)-1),OR(LOWER(SUBSTITUTE(SUBSTITUTE(INDIRECT("ALS!"&amp;SUBSTITUTE(ADDRESS(1,$A48+($AN$7-$AN$8),4),"1","")&amp;MATCH(AI$3,ALS!$A:$A,0)+ROW(ALS!$A:$A)-1),".","")," ",""))="nd",LOWER(SUBSTITUTE(SUBSTITUTE(INDIRECT("ALS!"&amp;SUBSTITUTE(ADDRESS(1,$A48+($AN$7-$AN$8),4),"1","")&amp;MATCH(AI$3,ALS!$A:$A,0)+ROW(ALS!$A:$A)-1),".","")," ",""))="ikkepåvist"),"n.d.",OR(LEFT(LOWER(SUBSTITUTE(SUBSTITUTE(INDIRECT("ALS!"&amp;SUBSTITUTE(ADDRESS(1,$A48+($AN$7-$AN$8),4),"1","")&amp;MATCH(AI$3,ALS!$A:$A,0)+ROW(ALS!$A:$A)-1),".",",")," ","")),2)="&lt; ",LEFT(LOWER(SUBSTITUTE(SUBSTITUTE(INDIRECT("ALS!"&amp;SUBSTITUTE(ADDRESS(1,$A48+($AN$7-$AN$8),4),"1","")&amp;MATCH(AI$3,ALS!$A:$A,0)+ROW(ALS!$A:$A)-1),".",",")," ","")),1)="&lt;"),"&lt;"&amp;VALUE(SUBSTITUTE(SUBSTITUTE(SUBSTITUTE(INDIRECT("ALS!"&amp;SUBSTITUTE(ADDRESS(1,$A48+($AN$7-$AN$8),4),"1","")&amp;MATCH(AI$3,ALS!$A:$A,0)+ROW(ALS!$A:$A)-1),".",",")," ",""),"&lt;",""))*AI$2,NOT(ISERROR(VALUE(SUBSTITUTE(SUBSTITUTE(INDIRECT("ALS!"&amp;SUBSTITUTE(ADDRESS(1,$A48+($AN$7-$AN$8),4),"1","")&amp;MATCH(AI$3,ALS!$A:$A,0)+ROW(ALS!$A:$A)-1),".",",")," ","")))),VALUE(SUBSTITUTE(SUBSTITUTE(INDIRECT("ALS!"&amp;SUBSTITUTE(ADDRESS(1,$A48+($AN$7-$AN$8),4),"1","")&amp;MATCH(AI$3,ALS!$A:$A,0)+ROW(ALS!$A:$A)-1),".",",")," ","")),TRUE,"ERROR")</f>
        <v>#VALUE!</v>
      </c>
      <c r="AJ48" s="26" t="e">
        <f ca="1">_xlfn.IFS(SUBSTITUTE(INDIRECT("ALS!"&amp;SUBSTITUTE(ADDRESS(1,$A48+($AN$7-$AN$8),4),"1","")&amp;MATCH(AJ$3,ALS!$A:$A,0)+ROW(ALS!$A:$A)-1)," ","")="","",ISERROR(INDIRECT("ALS!"&amp;SUBSTITUTE(ADDRESS(1,$A48+($AN$7-$AN$8),4),"1","")&amp;MATCH(AJ$3,ALS!$A:$A,0)+ROW(ALS!$A:$A)-1)),INDIRECT("ALS!"&amp;SUBSTITUTE(ADDRESS(1,$A48+($AN$7-$AN$8),4),"1","")&amp;MATCH(AJ$3,ALS!$A:$A,0)+ROW(ALS!$A:$A)-1),OR(LOWER(SUBSTITUTE(SUBSTITUTE(INDIRECT("ALS!"&amp;SUBSTITUTE(ADDRESS(1,$A48+($AN$7-$AN$8),4),"1","")&amp;MATCH(AJ$3,ALS!$A:$A,0)+ROW(ALS!$A:$A)-1),".","")," ",""))="nd",LOWER(SUBSTITUTE(SUBSTITUTE(INDIRECT("ALS!"&amp;SUBSTITUTE(ADDRESS(1,$A48+($AN$7-$AN$8),4),"1","")&amp;MATCH(AJ$3,ALS!$A:$A,0)+ROW(ALS!$A:$A)-1),".","")," ",""))="ikkepåvist"),"n.d.",OR(LEFT(LOWER(SUBSTITUTE(SUBSTITUTE(INDIRECT("ALS!"&amp;SUBSTITUTE(ADDRESS(1,$A48+($AN$7-$AN$8),4),"1","")&amp;MATCH(AJ$3,ALS!$A:$A,0)+ROW(ALS!$A:$A)-1),".",",")," ","")),2)="&lt; ",LEFT(LOWER(SUBSTITUTE(SUBSTITUTE(INDIRECT("ALS!"&amp;SUBSTITUTE(ADDRESS(1,$A48+($AN$7-$AN$8),4),"1","")&amp;MATCH(AJ$3,ALS!$A:$A,0)+ROW(ALS!$A:$A)-1),".",",")," ","")),1)="&lt;"),"&lt;"&amp;VALUE(SUBSTITUTE(SUBSTITUTE(SUBSTITUTE(INDIRECT("ALS!"&amp;SUBSTITUTE(ADDRESS(1,$A48+($AN$7-$AN$8),4),"1","")&amp;MATCH(AJ$3,ALS!$A:$A,0)+ROW(ALS!$A:$A)-1),".",",")," ",""),"&lt;",""))*AJ$2,NOT(ISERROR(VALUE(SUBSTITUTE(SUBSTITUTE(INDIRECT("ALS!"&amp;SUBSTITUTE(ADDRESS(1,$A48+($AN$7-$AN$8),4),"1","")&amp;MATCH(AJ$3,ALS!$A:$A,0)+ROW(ALS!$A:$A)-1),".",",")," ","")))),VALUE(SUBSTITUTE(SUBSTITUTE(INDIRECT("ALS!"&amp;SUBSTITUTE(ADDRESS(1,$A48+($AN$7-$AN$8),4),"1","")&amp;MATCH(AJ$3,ALS!$A:$A,0)+ROW(ALS!$A:$A)-1),".",",")," ","")),TRUE,"ERROR")</f>
        <v>#VALUE!</v>
      </c>
    </row>
    <row r="49" spans="1:36" x14ac:dyDescent="0.25">
      <c r="A49" t="e">
        <f t="shared" ca="1" si="6"/>
        <v>#VALUE!</v>
      </c>
      <c r="B49" t="e">
        <f ca="1">IF(
LEN(C49)&gt;0,
SUBSTITUTE(SUBSTITUTE(SUBSTITUTE(INDIRECT("ALS!"&amp;SUBSTITUTE(ADDRESS(1,A49+($AN$7-$AN$8),4),"1","")&amp;MATCH("ELEMENT",ALS!A:A,0)+ROW(ALS!A:A)-1),"Jord",""),"Sediment",""),C49,""),
SUBSTITUTE(SUBSTITUTE(INDIRECT("ALS!"&amp;SUBSTITUTE(ADDRESS(1,A49+($AN$7-$AN$8),4),"1","")&amp;MATCH("ELEMENT",ALS!A:A,0)+ROW(ALS!A:A)-1),"Jord",""),"Sediment","")
)</f>
        <v>#VALUE!</v>
      </c>
      <c r="C49" t="str">
        <f ca="1" xml:space="preserve">
_xlfn.LET(_xlpm.GetName,INDIRECT("ALS!"&amp;SUBSTITUTE(ADDRESS(1,A49+($AN$7-$AN$8),4),"1","")&amp;MATCH("ELEMENT",ALS!$A$1:$A$200,0)+ROW(ALS!$A$1:$A$200)-1),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49" s="22" t="e">
        <f ca="1">IF(ISERROR(INDIRECT("ALS!"&amp;SUBSTITUTE(ADDRESS(1,$A49+($AN$7-$AN$8),4),"1","")&amp;MATCH(D$3,ALS!$A:$A,0)+ROW(ALS!$A:$A)-1)),INDIRECT("ALS!"&amp;SUBSTITUTE(ADDRESS(1,$A49+($AN$7-$AN$8),4),"1","")&amp;MATCH(D$3,ALS!$A:$A,0)+ROW(ALS!$A:$A)-1),IF(INDIRECT("ALS!"&amp;SUBSTITUTE(ADDRESS(1,$A49+($AN$7-$AN$8),4),"1","")&amp;MATCH(D$3,ALS!$A:$A,0)+ROW(ALS!$A:$A)-1)="n.d.","n.d.",IF(VALUE(SUBSTITUTE(SUBSTITUTE(INDIRECT("ALS!"&amp;SUBSTITUTE(ADDRESS(1,$A49+($AN$7-$AN$8),4),"1","")&amp;MATCH(D$3,ALS!$A:$A,0)+ROW(ALS!$A:$A)-1),".",","),"&lt;",""))&lt;=AV$4,"&lt;"&amp;AV$4,VALUE(SUBSTITUTE(SUBSTITUTE(INDIRECT("ALS!"&amp;SUBSTITUTE(ADDRESS(1,$A49+($AN$7-$AN$8),4),"1","")&amp;MATCH(D$3,ALS!$A:$A,0)+ROW(ALS!$A:$A)-1),".",","),"&lt;","")))))</f>
        <v>#VALUE!</v>
      </c>
      <c r="E49" s="22" t="e">
        <f ca="1">IF(ISERROR(INDIRECT("ALS!"&amp;SUBSTITUTE(ADDRESS(1,$A49+($AN$7-$AN$8),4),"1","")&amp;MATCH(E$3,ALS!$A:$A,0)+ROW(ALS!$A:$A)-1)),INDIRECT("ALS!"&amp;SUBSTITUTE(ADDRESS(1,$A49+($AN$7-$AN$8),4),"1","")&amp;MATCH(E$3,ALS!$A:$A,0)+ROW(ALS!$A:$A)-1),IF(INDIRECT("ALS!"&amp;SUBSTITUTE(ADDRESS(1,$A49+($AN$7-$AN$8),4),"1","")&amp;MATCH(E$3,ALS!$A:$A,0)+ROW(ALS!$A:$A)-1)="n.d.","n.d.",IF(VALUE(SUBSTITUTE(SUBSTITUTE(INDIRECT("ALS!"&amp;SUBSTITUTE(ADDRESS(1,$A49+($AN$7-$AN$8),4),"1","")&amp;MATCH(E$3,ALS!$A:$A,0)+ROW(ALS!$A:$A)-1),".",","),"&lt;",""))&lt;=AW$4,"&lt;"&amp;AW$4,VALUE(SUBSTITUTE(SUBSTITUTE(INDIRECT("ALS!"&amp;SUBSTITUTE(ADDRESS(1,$A49+($AN$7-$AN$8),4),"1","")&amp;MATCH(E$3,ALS!$A:$A,0)+ROW(ALS!$A:$A)-1),".",","),"&lt;","")))))</f>
        <v>#VALUE!</v>
      </c>
      <c r="F49" s="22" t="e">
        <f ca="1">IF(ISERROR(INDIRECT("ALS!"&amp;SUBSTITUTE(ADDRESS(1,$A49+($AN$7-$AN$8),4),"1","")&amp;MATCH(F$3,ALS!$A:$A,0)+ROW(ALS!$A:$A)-1)),INDIRECT("ALS!"&amp;SUBSTITUTE(ADDRESS(1,$A49+($AN$7-$AN$8),4),"1","")&amp;MATCH(F$3,ALS!$A:$A,0)+ROW(ALS!$A:$A)-1),IF(INDIRECT("ALS!"&amp;SUBSTITUTE(ADDRESS(1,$A49+($AN$7-$AN$8),4),"1","")&amp;MATCH(F$3,ALS!$A:$A,0)+ROW(ALS!$A:$A)-1)="n.d.","n.d.",IF(VALUE(SUBSTITUTE(SUBSTITUTE(INDIRECT("ALS!"&amp;SUBSTITUTE(ADDRESS(1,$A49+($AN$7-$AN$8),4),"1","")&amp;MATCH(F$3,ALS!$A:$A,0)+ROW(ALS!$A:$A)-1),".",","),"&lt;",""))&lt;=AX$4,"&lt;"&amp;AX$4,VALUE(SUBSTITUTE(SUBSTITUTE(INDIRECT("ALS!"&amp;SUBSTITUTE(ADDRESS(1,$A49+($AN$7-$AN$8),4),"1","")&amp;MATCH(F$3,ALS!$A:$A,0)+ROW(ALS!$A:$A)-1),".",","),"&lt;","")))))</f>
        <v>#VALUE!</v>
      </c>
      <c r="G49" s="26" t="e">
        <f ca="1">_xlfn.LET(_xlpm.GetVal,INDIRECT("ALS!"&amp;SUBSTITUTE(ADDRESS(1,$A49+($AN$7-$AN$8),4),"1","")&amp;MATCH(G$3,ALS!$A:$A,0)+ROW(ALS!$A$1:$A$200)-1),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49" s="26" t="e">
        <f ca="1">_xlfn.LET(_xlpm.GetVal,INDIRECT("ALS!"&amp;SUBSTITUTE(ADDRESS(1,$A49+($AN$7-$AN$8),4),"1","")&amp;MATCH(H$3,ALS!$A:$A,0)+ROW(ALS!$A$1:$A$200)-1),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49" s="26" t="e">
        <f ca="1">_xlfn.LET(_xlpm.GetVal,INDIRECT("ALS!"&amp;SUBSTITUTE(ADDRESS(1,$A49+($AN$7-$AN$8),4),"1","")&amp;MATCH(I$3,ALS!$A:$A,0)+ROW(ALS!$A$1:$A$200)-1),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49" s="26" t="e">
        <f ca="1">_xlfn.LET(_xlpm.GetVal,INDIRECT("ALS!"&amp;SUBSTITUTE(ADDRESS(1,$A49+($AN$7-$AN$8),4),"1","")&amp;MATCH(J$3,ALS!$A:$A,0)+ROW(ALS!$A$1:$A$200)-1),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49" s="26" t="e">
        <f ca="1">_xlfn.LET(_xlpm.GetVal,INDIRECT("ALS!"&amp;SUBSTITUTE(ADDRESS(1,$A49+($AN$7-$AN$8),4),"1","")&amp;MATCH(K$3,ALS!$A:$A,0)+ROW(ALS!$A$1:$A$200)-1),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49" s="26" t="e">
        <f ca="1">_xlfn.LET(_xlpm.GetVal,INDIRECT("ALS!"&amp;SUBSTITUTE(ADDRESS(1,$A49+($AN$7-$AN$8),4),"1","")&amp;MATCH(L$3,ALS!$A:$A,0)+ROW(ALS!$A$1:$A$200)-1),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49" s="26" t="e">
        <f ca="1">_xlfn.LET(_xlpm.GetVal,INDIRECT("ALS!"&amp;SUBSTITUTE(ADDRESS(1,$A49+($AN$7-$AN$8),4),"1","")&amp;MATCH(M$3,ALS!$A:$A,0)+ROW(ALS!$A$1:$A$200)-1),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49" s="26" t="e">
        <f ca="1">_xlfn.LET(_xlpm.GetVal,INDIRECT("ALS!"&amp;SUBSTITUTE(ADDRESS(1,$A49+($AN$7-$AN$8),4),"1","")&amp;MATCH(N$3,ALS!$A:$A,0)+ROW(ALS!$A$1:$A$200)-1),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49" s="26" t="e">
        <f ca="1">_xlfn.LET(_xlpm.GetVal,INDIRECT("ALS!"&amp;SUBSTITUTE(ADDRESS(1,$A49+($AN$7-$AN$8),4),"1","")&amp;MATCH(O$3,ALS!$A:$A,0)+ROW(ALS!$A$1:$A$200)-1),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49" s="26" t="e">
        <f ca="1">_xlfn.LET(_xlpm.GetVal,INDIRECT("ALS!"&amp;SUBSTITUTE(ADDRESS(1,$A49+($AN$7-$AN$8),4),"1","")&amp;MATCH(P$3,ALS!$A:$A,0)+ROW(ALS!$A$1:$A$200)-1),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49" s="26" t="e">
        <f ca="1">_xlfn.LET(_xlpm.GetVal,INDIRECT("ALS!"&amp;SUBSTITUTE(ADDRESS(1,$A49+($AN$7-$AN$8),4),"1","")&amp;MATCH(Q$3,ALS!$A:$A,0)+ROW(ALS!$A$1:$A$200)-1),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49" s="26" t="e">
        <f ca="1">_xlfn.LET(_xlpm.GetVal,INDIRECT("ALS!"&amp;SUBSTITUTE(ADDRESS(1,$A49+($AN$7-$AN$8),4),"1","")&amp;MATCH(R$3,ALS!$A:$A,0)+ROW(ALS!$A$1:$A$200)-1),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49" s="26" t="e">
        <f ca="1">_xlfn.LET(_xlpm.GetVal,INDIRECT("ALS!"&amp;SUBSTITUTE(ADDRESS(1,$A49+($AN$7-$AN$8),4),"1","")&amp;MATCH(S$3,ALS!$A:$A,0)+ROW(ALS!$A$1:$A$200)-1),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49" s="26" t="e">
        <f ca="1">_xlfn.LET(_xlpm.GetVal,INDIRECT("ALS!"&amp;SUBSTITUTE(ADDRESS(1,$A49+($AN$7-$AN$8),4),"1","")&amp;MATCH(T$3,ALS!$A:$A,0)+ROW(ALS!$A$1:$A$200)-1),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49" s="26" t="e">
        <f ca="1">_xlfn.LET(_xlpm.GetVal,INDIRECT("ALS!"&amp;SUBSTITUTE(ADDRESS(1,$A49+($AN$7-$AN$8),4),"1","")&amp;MATCH(U$3,ALS!$A:$A,0)+ROW(ALS!$A$1:$A$200)-1),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49" s="26" t="e">
        <f ca="1">_xlfn.LET(_xlpm.GetVal,INDIRECT("ALS!"&amp;SUBSTITUTE(ADDRESS(1,$A49+($AN$7-$AN$8),4),"1","")&amp;MATCH(V$3,ALS!$A:$A,0)+ROW(ALS!$A$1:$A$200)-1),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49" s="26" t="e">
        <f ca="1">_xlfn.LET(_xlpm.GetVal,INDIRECT("ALS!"&amp;SUBSTITUTE(ADDRESS(1,$A49+($AN$7-$AN$8),4),"1","")&amp;MATCH(W$3,ALS!$A:$A,0)+ROW(ALS!$A$1:$A$200)-1),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49" s="26" t="e">
        <f ca="1">_xlfn.LET(_xlpm.GetVal,INDIRECT("ALS!"&amp;SUBSTITUTE(ADDRESS(1,$A49+($AN$7-$AN$8),4),"1","")&amp;MATCH(X$3,ALS!$A:$A,0)+ROW(ALS!$A$1:$A$200)-1),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49" s="26" t="e">
        <f ca="1">_xlfn.LET(_xlpm.GetVal,INDIRECT("ALS!"&amp;SUBSTITUTE(ADDRESS(1,$A49+($AN$7-$AN$8),4),"1","")&amp;MATCH(Y$3,ALS!$A:$A,0)+ROW(ALS!$A$1:$A$200)-1),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49" s="26" t="e">
        <f ca="1">_xlfn.LET(_xlpm.GetVal,INDIRECT("ALS!"&amp;SUBSTITUTE(ADDRESS(1,$A49+($AN$7-$AN$8),4),"1","")&amp;MATCH(Z$3,ALS!$A:$A,0)+ROW(ALS!$A$1:$A$200)-1),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49" s="26" t="e">
        <f ca="1">_xlfn.LET(_xlpm.GetVal,INDIRECT("ALS!"&amp;SUBSTITUTE(ADDRESS(1,$A49+($AN$7-$AN$8),4),"1","")&amp;MATCH(AA$3,ALS!$A:$A,0)+ROW(ALS!$A$1:$A$200)-1),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49" s="26" t="e">
        <f ca="1">_xlfn.LET(_xlpm.GetVal,INDIRECT("ALS!"&amp;SUBSTITUTE(ADDRESS(1,$A49+($AN$7-$AN$8),4),"1","")&amp;MATCH(AB$3,ALS!$A:$A,0)+ROW(ALS!$A$1:$A$200)-1),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49" s="26" t="e">
        <f ca="1">_xlfn.LET(_xlpm.GetVal,INDIRECT("ALS!"&amp;SUBSTITUTE(ADDRESS(1,$A49+($AN$7-$AN$8),4),"1","")&amp;MATCH(AC$3,ALS!$A:$A,0)+ROW(ALS!$A$1:$A$200)-1),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49" s="26" t="e">
        <f ca="1">_xlfn.LET(_xlpm.GetVal,INDIRECT("ALS!"&amp;SUBSTITUTE(ADDRESS(1,$A49+($AN$7-$AN$8),4),"1","")&amp;MATCH(AD$3,ALS!$A:$A,0)+ROW(ALS!$A$1:$A$200)-1),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49" s="26" t="e">
        <f ca="1">_xlfn.LET(_xlpm.GetVal,INDIRECT("ALS!"&amp;SUBSTITUTE(ADDRESS(1,$A49+($AN$7-$AN$8),4),"1","")&amp;MATCH(AE$3,ALS!$A:$A,0)+ROW(ALS!$A$1:$A$200)-1),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49" s="26" t="e">
        <f ca="1">_xlfn.LET(_xlpm.GetVal,INDIRECT("ALS!"&amp;SUBSTITUTE(ADDRESS(1,$A49+($AN$7-$AN$8),4),"1","")&amp;MATCH(AF$3,ALS!$A:$A,0)+ROW(ALS!$A$1:$A$200)-1),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49" s="26" t="e">
        <f ca="1">_xlfn.LET(_xlpm.GetVal,INDIRECT("ALS!"&amp;SUBSTITUTE(ADDRESS(1,$A49+($AN$7-$AN$8),4),"1","")&amp;MATCH(AG$3,ALS!$A:$A,0)+ROW(ALS!$A$1:$A$200)-1),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49" s="25" t="str">
        <f t="shared" ca="1" si="5"/>
        <v/>
      </c>
      <c r="AI49" s="26" t="e">
        <f ca="1">_xlfn.IFS(SUBSTITUTE(INDIRECT("ALS!"&amp;SUBSTITUTE(ADDRESS(1,$A49+($AN$7-$AN$8),4),"1","")&amp;MATCH(AI$3,ALS!$A:$A,0)+ROW(ALS!$A:$A)-1)," ","")="","",ISERROR(INDIRECT("ALS!"&amp;SUBSTITUTE(ADDRESS(1,$A49+($AN$7-$AN$8),4),"1","")&amp;MATCH(AI$3,ALS!$A:$A,0)+ROW(ALS!$A:$A)-1)),INDIRECT("ALS!"&amp;SUBSTITUTE(ADDRESS(1,$A49+($AN$7-$AN$8),4),"1","")&amp;MATCH(AI$3,ALS!$A:$A,0)+ROW(ALS!$A:$A)-1),OR(LOWER(SUBSTITUTE(SUBSTITUTE(INDIRECT("ALS!"&amp;SUBSTITUTE(ADDRESS(1,$A49+($AN$7-$AN$8),4),"1","")&amp;MATCH(AI$3,ALS!$A:$A,0)+ROW(ALS!$A:$A)-1),".","")," ",""))="nd",LOWER(SUBSTITUTE(SUBSTITUTE(INDIRECT("ALS!"&amp;SUBSTITUTE(ADDRESS(1,$A49+($AN$7-$AN$8),4),"1","")&amp;MATCH(AI$3,ALS!$A:$A,0)+ROW(ALS!$A:$A)-1),".","")," ",""))="ikkepåvist"),"n.d.",OR(LEFT(LOWER(SUBSTITUTE(SUBSTITUTE(INDIRECT("ALS!"&amp;SUBSTITUTE(ADDRESS(1,$A49+($AN$7-$AN$8),4),"1","")&amp;MATCH(AI$3,ALS!$A:$A,0)+ROW(ALS!$A:$A)-1),".",",")," ","")),2)="&lt; ",LEFT(LOWER(SUBSTITUTE(SUBSTITUTE(INDIRECT("ALS!"&amp;SUBSTITUTE(ADDRESS(1,$A49+($AN$7-$AN$8),4),"1","")&amp;MATCH(AI$3,ALS!$A:$A,0)+ROW(ALS!$A:$A)-1),".",",")," ","")),1)="&lt;"),"&lt;"&amp;VALUE(SUBSTITUTE(SUBSTITUTE(SUBSTITUTE(INDIRECT("ALS!"&amp;SUBSTITUTE(ADDRESS(1,$A49+($AN$7-$AN$8),4),"1","")&amp;MATCH(AI$3,ALS!$A:$A,0)+ROW(ALS!$A:$A)-1),".",",")," ",""),"&lt;",""))*AI$2,NOT(ISERROR(VALUE(SUBSTITUTE(SUBSTITUTE(INDIRECT("ALS!"&amp;SUBSTITUTE(ADDRESS(1,$A49+($AN$7-$AN$8),4),"1","")&amp;MATCH(AI$3,ALS!$A:$A,0)+ROW(ALS!$A:$A)-1),".",",")," ","")))),VALUE(SUBSTITUTE(SUBSTITUTE(INDIRECT("ALS!"&amp;SUBSTITUTE(ADDRESS(1,$A49+($AN$7-$AN$8),4),"1","")&amp;MATCH(AI$3,ALS!$A:$A,0)+ROW(ALS!$A:$A)-1),".",",")," ","")),TRUE,"ERROR")</f>
        <v>#VALUE!</v>
      </c>
      <c r="AJ49" s="26" t="e">
        <f ca="1">_xlfn.IFS(SUBSTITUTE(INDIRECT("ALS!"&amp;SUBSTITUTE(ADDRESS(1,$A49+($AN$7-$AN$8),4),"1","")&amp;MATCH(AJ$3,ALS!$A:$A,0)+ROW(ALS!$A:$A)-1)," ","")="","",ISERROR(INDIRECT("ALS!"&amp;SUBSTITUTE(ADDRESS(1,$A49+($AN$7-$AN$8),4),"1","")&amp;MATCH(AJ$3,ALS!$A:$A,0)+ROW(ALS!$A:$A)-1)),INDIRECT("ALS!"&amp;SUBSTITUTE(ADDRESS(1,$A49+($AN$7-$AN$8),4),"1","")&amp;MATCH(AJ$3,ALS!$A:$A,0)+ROW(ALS!$A:$A)-1),OR(LOWER(SUBSTITUTE(SUBSTITUTE(INDIRECT("ALS!"&amp;SUBSTITUTE(ADDRESS(1,$A49+($AN$7-$AN$8),4),"1","")&amp;MATCH(AJ$3,ALS!$A:$A,0)+ROW(ALS!$A:$A)-1),".","")," ",""))="nd",LOWER(SUBSTITUTE(SUBSTITUTE(INDIRECT("ALS!"&amp;SUBSTITUTE(ADDRESS(1,$A49+($AN$7-$AN$8),4),"1","")&amp;MATCH(AJ$3,ALS!$A:$A,0)+ROW(ALS!$A:$A)-1),".","")," ",""))="ikkepåvist"),"n.d.",OR(LEFT(LOWER(SUBSTITUTE(SUBSTITUTE(INDIRECT("ALS!"&amp;SUBSTITUTE(ADDRESS(1,$A49+($AN$7-$AN$8),4),"1","")&amp;MATCH(AJ$3,ALS!$A:$A,0)+ROW(ALS!$A:$A)-1),".",",")," ","")),2)="&lt; ",LEFT(LOWER(SUBSTITUTE(SUBSTITUTE(INDIRECT("ALS!"&amp;SUBSTITUTE(ADDRESS(1,$A49+($AN$7-$AN$8),4),"1","")&amp;MATCH(AJ$3,ALS!$A:$A,0)+ROW(ALS!$A:$A)-1),".",",")," ","")),1)="&lt;"),"&lt;"&amp;VALUE(SUBSTITUTE(SUBSTITUTE(SUBSTITUTE(INDIRECT("ALS!"&amp;SUBSTITUTE(ADDRESS(1,$A49+($AN$7-$AN$8),4),"1","")&amp;MATCH(AJ$3,ALS!$A:$A,0)+ROW(ALS!$A:$A)-1),".",",")," ",""),"&lt;",""))*AJ$2,NOT(ISERROR(VALUE(SUBSTITUTE(SUBSTITUTE(INDIRECT("ALS!"&amp;SUBSTITUTE(ADDRESS(1,$A49+($AN$7-$AN$8),4),"1","")&amp;MATCH(AJ$3,ALS!$A:$A,0)+ROW(ALS!$A:$A)-1),".",",")," ","")))),VALUE(SUBSTITUTE(SUBSTITUTE(INDIRECT("ALS!"&amp;SUBSTITUTE(ADDRESS(1,$A49+($AN$7-$AN$8),4),"1","")&amp;MATCH(AJ$3,ALS!$A:$A,0)+ROW(ALS!$A:$A)-1),".",",")," ","")),TRUE,"ERROR")</f>
        <v>#VALUE!</v>
      </c>
    </row>
    <row r="50" spans="1:36" x14ac:dyDescent="0.25">
      <c r="A50" t="e">
        <f t="shared" ca="1" si="6"/>
        <v>#VALUE!</v>
      </c>
      <c r="B50" t="e">
        <f ca="1">IF(
LEN(C50)&gt;0,
SUBSTITUTE(SUBSTITUTE(SUBSTITUTE(INDIRECT("ALS!"&amp;SUBSTITUTE(ADDRESS(1,A50+($AN$7-$AN$8),4),"1","")&amp;MATCH("ELEMENT",ALS!A:A,0)+ROW(ALS!A:A)-1),"Jord",""),"Sediment",""),C50,""),
SUBSTITUTE(SUBSTITUTE(INDIRECT("ALS!"&amp;SUBSTITUTE(ADDRESS(1,A50+($AN$7-$AN$8),4),"1","")&amp;MATCH("ELEMENT",ALS!A:A,0)+ROW(ALS!A:A)-1),"Jord",""),"Sediment","")
)</f>
        <v>#VALUE!</v>
      </c>
      <c r="C50" t="str">
        <f ca="1" xml:space="preserve">
_xlfn.LET(_xlpm.GetName,INDIRECT("ALS!"&amp;SUBSTITUTE(ADDRESS(1,A50+($AN$7-$AN$8),4),"1","")&amp;MATCH("ELEMENT",ALS!$A$1:$A$200,0)+ROW(ALS!$A$1:$A$200)-1),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50" s="22" t="e">
        <f ca="1">IF(ISERROR(INDIRECT("ALS!"&amp;SUBSTITUTE(ADDRESS(1,$A50+($AN$7-$AN$8),4),"1","")&amp;MATCH(D$3,ALS!$A:$A,0)+ROW(ALS!$A:$A)-1)),INDIRECT("ALS!"&amp;SUBSTITUTE(ADDRESS(1,$A50+($AN$7-$AN$8),4),"1","")&amp;MATCH(D$3,ALS!$A:$A,0)+ROW(ALS!$A:$A)-1),IF(INDIRECT("ALS!"&amp;SUBSTITUTE(ADDRESS(1,$A50+($AN$7-$AN$8),4),"1","")&amp;MATCH(D$3,ALS!$A:$A,0)+ROW(ALS!$A:$A)-1)="n.d.","n.d.",IF(VALUE(SUBSTITUTE(SUBSTITUTE(INDIRECT("ALS!"&amp;SUBSTITUTE(ADDRESS(1,$A50+($AN$7-$AN$8),4),"1","")&amp;MATCH(D$3,ALS!$A:$A,0)+ROW(ALS!$A:$A)-1),".",","),"&lt;",""))&lt;=AV$4,"&lt;"&amp;AV$4,VALUE(SUBSTITUTE(SUBSTITUTE(INDIRECT("ALS!"&amp;SUBSTITUTE(ADDRESS(1,$A50+($AN$7-$AN$8),4),"1","")&amp;MATCH(D$3,ALS!$A:$A,0)+ROW(ALS!$A:$A)-1),".",","),"&lt;","")))))</f>
        <v>#VALUE!</v>
      </c>
      <c r="E50" s="22" t="e">
        <f ca="1">IF(ISERROR(INDIRECT("ALS!"&amp;SUBSTITUTE(ADDRESS(1,$A50+($AN$7-$AN$8),4),"1","")&amp;MATCH(E$3,ALS!$A:$A,0)+ROW(ALS!$A:$A)-1)),INDIRECT("ALS!"&amp;SUBSTITUTE(ADDRESS(1,$A50+($AN$7-$AN$8),4),"1","")&amp;MATCH(E$3,ALS!$A:$A,0)+ROW(ALS!$A:$A)-1),IF(INDIRECT("ALS!"&amp;SUBSTITUTE(ADDRESS(1,$A50+($AN$7-$AN$8),4),"1","")&amp;MATCH(E$3,ALS!$A:$A,0)+ROW(ALS!$A:$A)-1)="n.d.","n.d.",IF(VALUE(SUBSTITUTE(SUBSTITUTE(INDIRECT("ALS!"&amp;SUBSTITUTE(ADDRESS(1,$A50+($AN$7-$AN$8),4),"1","")&amp;MATCH(E$3,ALS!$A:$A,0)+ROW(ALS!$A:$A)-1),".",","),"&lt;",""))&lt;=AW$4,"&lt;"&amp;AW$4,VALUE(SUBSTITUTE(SUBSTITUTE(INDIRECT("ALS!"&amp;SUBSTITUTE(ADDRESS(1,$A50+($AN$7-$AN$8),4),"1","")&amp;MATCH(E$3,ALS!$A:$A,0)+ROW(ALS!$A:$A)-1),".",","),"&lt;","")))))</f>
        <v>#VALUE!</v>
      </c>
      <c r="F50" s="22" t="e">
        <f ca="1">IF(ISERROR(INDIRECT("ALS!"&amp;SUBSTITUTE(ADDRESS(1,$A50+($AN$7-$AN$8),4),"1","")&amp;MATCH(F$3,ALS!$A:$A,0)+ROW(ALS!$A:$A)-1)),INDIRECT("ALS!"&amp;SUBSTITUTE(ADDRESS(1,$A50+($AN$7-$AN$8),4),"1","")&amp;MATCH(F$3,ALS!$A:$A,0)+ROW(ALS!$A:$A)-1),IF(INDIRECT("ALS!"&amp;SUBSTITUTE(ADDRESS(1,$A50+($AN$7-$AN$8),4),"1","")&amp;MATCH(F$3,ALS!$A:$A,0)+ROW(ALS!$A:$A)-1)="n.d.","n.d.",IF(VALUE(SUBSTITUTE(SUBSTITUTE(INDIRECT("ALS!"&amp;SUBSTITUTE(ADDRESS(1,$A50+($AN$7-$AN$8),4),"1","")&amp;MATCH(F$3,ALS!$A:$A,0)+ROW(ALS!$A:$A)-1),".",","),"&lt;",""))&lt;=AX$4,"&lt;"&amp;AX$4,VALUE(SUBSTITUTE(SUBSTITUTE(INDIRECT("ALS!"&amp;SUBSTITUTE(ADDRESS(1,$A50+($AN$7-$AN$8),4),"1","")&amp;MATCH(F$3,ALS!$A:$A,0)+ROW(ALS!$A:$A)-1),".",","),"&lt;","")))))</f>
        <v>#VALUE!</v>
      </c>
      <c r="G50" s="26" t="e">
        <f ca="1">_xlfn.LET(_xlpm.GetVal,INDIRECT("ALS!"&amp;SUBSTITUTE(ADDRESS(1,$A50+($AN$7-$AN$8),4),"1","")&amp;MATCH(G$3,ALS!$A:$A,0)+ROW(ALS!$A$1:$A$200)-1),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50" s="26" t="e">
        <f ca="1">_xlfn.LET(_xlpm.GetVal,INDIRECT("ALS!"&amp;SUBSTITUTE(ADDRESS(1,$A50+($AN$7-$AN$8),4),"1","")&amp;MATCH(H$3,ALS!$A:$A,0)+ROW(ALS!$A$1:$A$200)-1),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50" s="26" t="e">
        <f ca="1">_xlfn.LET(_xlpm.GetVal,INDIRECT("ALS!"&amp;SUBSTITUTE(ADDRESS(1,$A50+($AN$7-$AN$8),4),"1","")&amp;MATCH(I$3,ALS!$A:$A,0)+ROW(ALS!$A$1:$A$200)-1),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50" s="26" t="e">
        <f ca="1">_xlfn.LET(_xlpm.GetVal,INDIRECT("ALS!"&amp;SUBSTITUTE(ADDRESS(1,$A50+($AN$7-$AN$8),4),"1","")&amp;MATCH(J$3,ALS!$A:$A,0)+ROW(ALS!$A$1:$A$200)-1),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50" s="26" t="e">
        <f ca="1">_xlfn.LET(_xlpm.GetVal,INDIRECT("ALS!"&amp;SUBSTITUTE(ADDRESS(1,$A50+($AN$7-$AN$8),4),"1","")&amp;MATCH(K$3,ALS!$A:$A,0)+ROW(ALS!$A$1:$A$200)-1),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50" s="26" t="e">
        <f ca="1">_xlfn.LET(_xlpm.GetVal,INDIRECT("ALS!"&amp;SUBSTITUTE(ADDRESS(1,$A50+($AN$7-$AN$8),4),"1","")&amp;MATCH(L$3,ALS!$A:$A,0)+ROW(ALS!$A$1:$A$200)-1),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50" s="26" t="e">
        <f ca="1">_xlfn.LET(_xlpm.GetVal,INDIRECT("ALS!"&amp;SUBSTITUTE(ADDRESS(1,$A50+($AN$7-$AN$8),4),"1","")&amp;MATCH(M$3,ALS!$A:$A,0)+ROW(ALS!$A$1:$A$200)-1),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50" s="26" t="e">
        <f ca="1">_xlfn.LET(_xlpm.GetVal,INDIRECT("ALS!"&amp;SUBSTITUTE(ADDRESS(1,$A50+($AN$7-$AN$8),4),"1","")&amp;MATCH(N$3,ALS!$A:$A,0)+ROW(ALS!$A$1:$A$200)-1),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50" s="26" t="e">
        <f ca="1">_xlfn.LET(_xlpm.GetVal,INDIRECT("ALS!"&amp;SUBSTITUTE(ADDRESS(1,$A50+($AN$7-$AN$8),4),"1","")&amp;MATCH(O$3,ALS!$A:$A,0)+ROW(ALS!$A$1:$A$200)-1),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50" s="26" t="e">
        <f ca="1">_xlfn.LET(_xlpm.GetVal,INDIRECT("ALS!"&amp;SUBSTITUTE(ADDRESS(1,$A50+($AN$7-$AN$8),4),"1","")&amp;MATCH(P$3,ALS!$A:$A,0)+ROW(ALS!$A$1:$A$200)-1),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50" s="26" t="e">
        <f ca="1">_xlfn.LET(_xlpm.GetVal,INDIRECT("ALS!"&amp;SUBSTITUTE(ADDRESS(1,$A50+($AN$7-$AN$8),4),"1","")&amp;MATCH(Q$3,ALS!$A:$A,0)+ROW(ALS!$A$1:$A$200)-1),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50" s="26" t="e">
        <f ca="1">_xlfn.LET(_xlpm.GetVal,INDIRECT("ALS!"&amp;SUBSTITUTE(ADDRESS(1,$A50+($AN$7-$AN$8),4),"1","")&amp;MATCH(R$3,ALS!$A:$A,0)+ROW(ALS!$A$1:$A$200)-1),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50" s="26" t="e">
        <f ca="1">_xlfn.LET(_xlpm.GetVal,INDIRECT("ALS!"&amp;SUBSTITUTE(ADDRESS(1,$A50+($AN$7-$AN$8),4),"1","")&amp;MATCH(S$3,ALS!$A:$A,0)+ROW(ALS!$A$1:$A$200)-1),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50" s="26" t="e">
        <f ca="1">_xlfn.LET(_xlpm.GetVal,INDIRECT("ALS!"&amp;SUBSTITUTE(ADDRESS(1,$A50+($AN$7-$AN$8),4),"1","")&amp;MATCH(T$3,ALS!$A:$A,0)+ROW(ALS!$A$1:$A$200)-1),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50" s="26" t="e">
        <f ca="1">_xlfn.LET(_xlpm.GetVal,INDIRECT("ALS!"&amp;SUBSTITUTE(ADDRESS(1,$A50+($AN$7-$AN$8),4),"1","")&amp;MATCH(U$3,ALS!$A:$A,0)+ROW(ALS!$A$1:$A$200)-1),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50" s="26" t="e">
        <f ca="1">_xlfn.LET(_xlpm.GetVal,INDIRECT("ALS!"&amp;SUBSTITUTE(ADDRESS(1,$A50+($AN$7-$AN$8),4),"1","")&amp;MATCH(V$3,ALS!$A:$A,0)+ROW(ALS!$A$1:$A$200)-1),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50" s="26" t="e">
        <f ca="1">_xlfn.LET(_xlpm.GetVal,INDIRECT("ALS!"&amp;SUBSTITUTE(ADDRESS(1,$A50+($AN$7-$AN$8),4),"1","")&amp;MATCH(W$3,ALS!$A:$A,0)+ROW(ALS!$A$1:$A$200)-1),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50" s="26" t="e">
        <f ca="1">_xlfn.LET(_xlpm.GetVal,INDIRECT("ALS!"&amp;SUBSTITUTE(ADDRESS(1,$A50+($AN$7-$AN$8),4),"1","")&amp;MATCH(X$3,ALS!$A:$A,0)+ROW(ALS!$A$1:$A$200)-1),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50" s="26" t="e">
        <f ca="1">_xlfn.LET(_xlpm.GetVal,INDIRECT("ALS!"&amp;SUBSTITUTE(ADDRESS(1,$A50+($AN$7-$AN$8),4),"1","")&amp;MATCH(Y$3,ALS!$A:$A,0)+ROW(ALS!$A$1:$A$200)-1),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50" s="26" t="e">
        <f ca="1">_xlfn.LET(_xlpm.GetVal,INDIRECT("ALS!"&amp;SUBSTITUTE(ADDRESS(1,$A50+($AN$7-$AN$8),4),"1","")&amp;MATCH(Z$3,ALS!$A:$A,0)+ROW(ALS!$A$1:$A$200)-1),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50" s="26" t="e">
        <f ca="1">_xlfn.LET(_xlpm.GetVal,INDIRECT("ALS!"&amp;SUBSTITUTE(ADDRESS(1,$A50+($AN$7-$AN$8),4),"1","")&amp;MATCH(AA$3,ALS!$A:$A,0)+ROW(ALS!$A$1:$A$200)-1),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50" s="26" t="e">
        <f ca="1">_xlfn.LET(_xlpm.GetVal,INDIRECT("ALS!"&amp;SUBSTITUTE(ADDRESS(1,$A50+($AN$7-$AN$8),4),"1","")&amp;MATCH(AB$3,ALS!$A:$A,0)+ROW(ALS!$A$1:$A$200)-1),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50" s="26" t="e">
        <f ca="1">_xlfn.LET(_xlpm.GetVal,INDIRECT("ALS!"&amp;SUBSTITUTE(ADDRESS(1,$A50+($AN$7-$AN$8),4),"1","")&amp;MATCH(AC$3,ALS!$A:$A,0)+ROW(ALS!$A$1:$A$200)-1),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50" s="26" t="e">
        <f ca="1">_xlfn.LET(_xlpm.GetVal,INDIRECT("ALS!"&amp;SUBSTITUTE(ADDRESS(1,$A50+($AN$7-$AN$8),4),"1","")&amp;MATCH(AD$3,ALS!$A:$A,0)+ROW(ALS!$A$1:$A$200)-1),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50" s="26" t="e">
        <f ca="1">_xlfn.LET(_xlpm.GetVal,INDIRECT("ALS!"&amp;SUBSTITUTE(ADDRESS(1,$A50+($AN$7-$AN$8),4),"1","")&amp;MATCH(AE$3,ALS!$A:$A,0)+ROW(ALS!$A$1:$A$200)-1),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50" s="26" t="e">
        <f ca="1">_xlfn.LET(_xlpm.GetVal,INDIRECT("ALS!"&amp;SUBSTITUTE(ADDRESS(1,$A50+($AN$7-$AN$8),4),"1","")&amp;MATCH(AF$3,ALS!$A:$A,0)+ROW(ALS!$A$1:$A$200)-1),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50" s="26" t="e">
        <f ca="1">_xlfn.LET(_xlpm.GetVal,INDIRECT("ALS!"&amp;SUBSTITUTE(ADDRESS(1,$A50+($AN$7-$AN$8),4),"1","")&amp;MATCH(AG$3,ALS!$A:$A,0)+ROW(ALS!$A$1:$A$200)-1),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50" s="25" t="str">
        <f t="shared" ca="1" si="5"/>
        <v/>
      </c>
      <c r="AI50" s="26" t="e">
        <f ca="1">_xlfn.IFS(SUBSTITUTE(INDIRECT("ALS!"&amp;SUBSTITUTE(ADDRESS(1,$A50+($AN$7-$AN$8),4),"1","")&amp;MATCH(AI$3,ALS!$A:$A,0)+ROW(ALS!$A:$A)-1)," ","")="","",ISERROR(INDIRECT("ALS!"&amp;SUBSTITUTE(ADDRESS(1,$A50+($AN$7-$AN$8),4),"1","")&amp;MATCH(AI$3,ALS!$A:$A,0)+ROW(ALS!$A:$A)-1)),INDIRECT("ALS!"&amp;SUBSTITUTE(ADDRESS(1,$A50+($AN$7-$AN$8),4),"1","")&amp;MATCH(AI$3,ALS!$A:$A,0)+ROW(ALS!$A:$A)-1),OR(LOWER(SUBSTITUTE(SUBSTITUTE(INDIRECT("ALS!"&amp;SUBSTITUTE(ADDRESS(1,$A50+($AN$7-$AN$8),4),"1","")&amp;MATCH(AI$3,ALS!$A:$A,0)+ROW(ALS!$A:$A)-1),".","")," ",""))="nd",LOWER(SUBSTITUTE(SUBSTITUTE(INDIRECT("ALS!"&amp;SUBSTITUTE(ADDRESS(1,$A50+($AN$7-$AN$8),4),"1","")&amp;MATCH(AI$3,ALS!$A:$A,0)+ROW(ALS!$A:$A)-1),".","")," ",""))="ikkepåvist"),"n.d.",OR(LEFT(LOWER(SUBSTITUTE(SUBSTITUTE(INDIRECT("ALS!"&amp;SUBSTITUTE(ADDRESS(1,$A50+($AN$7-$AN$8),4),"1","")&amp;MATCH(AI$3,ALS!$A:$A,0)+ROW(ALS!$A:$A)-1),".",",")," ","")),2)="&lt; ",LEFT(LOWER(SUBSTITUTE(SUBSTITUTE(INDIRECT("ALS!"&amp;SUBSTITUTE(ADDRESS(1,$A50+($AN$7-$AN$8),4),"1","")&amp;MATCH(AI$3,ALS!$A:$A,0)+ROW(ALS!$A:$A)-1),".",",")," ","")),1)="&lt;"),"&lt;"&amp;VALUE(SUBSTITUTE(SUBSTITUTE(SUBSTITUTE(INDIRECT("ALS!"&amp;SUBSTITUTE(ADDRESS(1,$A50+($AN$7-$AN$8),4),"1","")&amp;MATCH(AI$3,ALS!$A:$A,0)+ROW(ALS!$A:$A)-1),".",",")," ",""),"&lt;",""))*AI$2,NOT(ISERROR(VALUE(SUBSTITUTE(SUBSTITUTE(INDIRECT("ALS!"&amp;SUBSTITUTE(ADDRESS(1,$A50+($AN$7-$AN$8),4),"1","")&amp;MATCH(AI$3,ALS!$A:$A,0)+ROW(ALS!$A:$A)-1),".",",")," ","")))),VALUE(SUBSTITUTE(SUBSTITUTE(INDIRECT("ALS!"&amp;SUBSTITUTE(ADDRESS(1,$A50+($AN$7-$AN$8),4),"1","")&amp;MATCH(AI$3,ALS!$A:$A,0)+ROW(ALS!$A:$A)-1),".",",")," ","")),TRUE,"ERROR")</f>
        <v>#VALUE!</v>
      </c>
      <c r="AJ50" s="26" t="e">
        <f ca="1">_xlfn.IFS(SUBSTITUTE(INDIRECT("ALS!"&amp;SUBSTITUTE(ADDRESS(1,$A50+($AN$7-$AN$8),4),"1","")&amp;MATCH(AJ$3,ALS!$A:$A,0)+ROW(ALS!$A:$A)-1)," ","")="","",ISERROR(INDIRECT("ALS!"&amp;SUBSTITUTE(ADDRESS(1,$A50+($AN$7-$AN$8),4),"1","")&amp;MATCH(AJ$3,ALS!$A:$A,0)+ROW(ALS!$A:$A)-1)),INDIRECT("ALS!"&amp;SUBSTITUTE(ADDRESS(1,$A50+($AN$7-$AN$8),4),"1","")&amp;MATCH(AJ$3,ALS!$A:$A,0)+ROW(ALS!$A:$A)-1),OR(LOWER(SUBSTITUTE(SUBSTITUTE(INDIRECT("ALS!"&amp;SUBSTITUTE(ADDRESS(1,$A50+($AN$7-$AN$8),4),"1","")&amp;MATCH(AJ$3,ALS!$A:$A,0)+ROW(ALS!$A:$A)-1),".","")," ",""))="nd",LOWER(SUBSTITUTE(SUBSTITUTE(INDIRECT("ALS!"&amp;SUBSTITUTE(ADDRESS(1,$A50+($AN$7-$AN$8),4),"1","")&amp;MATCH(AJ$3,ALS!$A:$A,0)+ROW(ALS!$A:$A)-1),".","")," ",""))="ikkepåvist"),"n.d.",OR(LEFT(LOWER(SUBSTITUTE(SUBSTITUTE(INDIRECT("ALS!"&amp;SUBSTITUTE(ADDRESS(1,$A50+($AN$7-$AN$8),4),"1","")&amp;MATCH(AJ$3,ALS!$A:$A,0)+ROW(ALS!$A:$A)-1),".",",")," ","")),2)="&lt; ",LEFT(LOWER(SUBSTITUTE(SUBSTITUTE(INDIRECT("ALS!"&amp;SUBSTITUTE(ADDRESS(1,$A50+($AN$7-$AN$8),4),"1","")&amp;MATCH(AJ$3,ALS!$A:$A,0)+ROW(ALS!$A:$A)-1),".",",")," ","")),1)="&lt;"),"&lt;"&amp;VALUE(SUBSTITUTE(SUBSTITUTE(SUBSTITUTE(INDIRECT("ALS!"&amp;SUBSTITUTE(ADDRESS(1,$A50+($AN$7-$AN$8),4),"1","")&amp;MATCH(AJ$3,ALS!$A:$A,0)+ROW(ALS!$A:$A)-1),".",",")," ",""),"&lt;",""))*AJ$2,NOT(ISERROR(VALUE(SUBSTITUTE(SUBSTITUTE(INDIRECT("ALS!"&amp;SUBSTITUTE(ADDRESS(1,$A50+($AN$7-$AN$8),4),"1","")&amp;MATCH(AJ$3,ALS!$A:$A,0)+ROW(ALS!$A:$A)-1),".",",")," ","")))),VALUE(SUBSTITUTE(SUBSTITUTE(INDIRECT("ALS!"&amp;SUBSTITUTE(ADDRESS(1,$A50+($AN$7-$AN$8),4),"1","")&amp;MATCH(AJ$3,ALS!$A:$A,0)+ROW(ALS!$A:$A)-1),".",",")," ","")),TRUE,"ERROR")</f>
        <v>#VALUE!</v>
      </c>
    </row>
    <row r="51" spans="1:36" x14ac:dyDescent="0.25">
      <c r="A51" t="e">
        <f t="shared" ca="1" si="6"/>
        <v>#VALUE!</v>
      </c>
      <c r="B51" t="e">
        <f ca="1">IF(
LEN(C51)&gt;0,
SUBSTITUTE(SUBSTITUTE(SUBSTITUTE(INDIRECT("ALS!"&amp;SUBSTITUTE(ADDRESS(1,A51+($AN$7-$AN$8),4),"1","")&amp;MATCH("ELEMENT",ALS!A:A,0)+ROW(ALS!A:A)-1),"Jord",""),"Sediment",""),C51,""),
SUBSTITUTE(SUBSTITUTE(INDIRECT("ALS!"&amp;SUBSTITUTE(ADDRESS(1,A51+($AN$7-$AN$8),4),"1","")&amp;MATCH("ELEMENT",ALS!A:A,0)+ROW(ALS!A:A)-1),"Jord",""),"Sediment","")
)</f>
        <v>#VALUE!</v>
      </c>
      <c r="C51" t="str">
        <f ca="1" xml:space="preserve">
_xlfn.LET(_xlpm.GetName,INDIRECT("ALS!"&amp;SUBSTITUTE(ADDRESS(1,A51+($AN$7-$AN$8),4),"1","")&amp;MATCH("ELEMENT",ALS!$A$1:$A$200,0)+ROW(ALS!$A$1:$A$200)-1),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51" s="22" t="e">
        <f ca="1">IF(ISERROR(INDIRECT("ALS!"&amp;SUBSTITUTE(ADDRESS(1,$A51+($AN$7-$AN$8),4),"1","")&amp;MATCH(D$3,ALS!$A:$A,0)+ROW(ALS!$A:$A)-1)),INDIRECT("ALS!"&amp;SUBSTITUTE(ADDRESS(1,$A51+($AN$7-$AN$8),4),"1","")&amp;MATCH(D$3,ALS!$A:$A,0)+ROW(ALS!$A:$A)-1),IF(INDIRECT("ALS!"&amp;SUBSTITUTE(ADDRESS(1,$A51+($AN$7-$AN$8),4),"1","")&amp;MATCH(D$3,ALS!$A:$A,0)+ROW(ALS!$A:$A)-1)="n.d.","n.d.",IF(VALUE(SUBSTITUTE(SUBSTITUTE(INDIRECT("ALS!"&amp;SUBSTITUTE(ADDRESS(1,$A51+($AN$7-$AN$8),4),"1","")&amp;MATCH(D$3,ALS!$A:$A,0)+ROW(ALS!$A:$A)-1),".",","),"&lt;",""))&lt;=AV$4,"&lt;"&amp;AV$4,VALUE(SUBSTITUTE(SUBSTITUTE(INDIRECT("ALS!"&amp;SUBSTITUTE(ADDRESS(1,$A51+($AN$7-$AN$8),4),"1","")&amp;MATCH(D$3,ALS!$A:$A,0)+ROW(ALS!$A:$A)-1),".",","),"&lt;","")))))</f>
        <v>#VALUE!</v>
      </c>
      <c r="E51" s="22" t="e">
        <f ca="1">IF(ISERROR(INDIRECT("ALS!"&amp;SUBSTITUTE(ADDRESS(1,$A51+($AN$7-$AN$8),4),"1","")&amp;MATCH(E$3,ALS!$A:$A,0)+ROW(ALS!$A:$A)-1)),INDIRECT("ALS!"&amp;SUBSTITUTE(ADDRESS(1,$A51+($AN$7-$AN$8),4),"1","")&amp;MATCH(E$3,ALS!$A:$A,0)+ROW(ALS!$A:$A)-1),IF(INDIRECT("ALS!"&amp;SUBSTITUTE(ADDRESS(1,$A51+($AN$7-$AN$8),4),"1","")&amp;MATCH(E$3,ALS!$A:$A,0)+ROW(ALS!$A:$A)-1)="n.d.","n.d.",IF(VALUE(SUBSTITUTE(SUBSTITUTE(INDIRECT("ALS!"&amp;SUBSTITUTE(ADDRESS(1,$A51+($AN$7-$AN$8),4),"1","")&amp;MATCH(E$3,ALS!$A:$A,0)+ROW(ALS!$A:$A)-1),".",","),"&lt;",""))&lt;=AW$4,"&lt;"&amp;AW$4,VALUE(SUBSTITUTE(SUBSTITUTE(INDIRECT("ALS!"&amp;SUBSTITUTE(ADDRESS(1,$A51+($AN$7-$AN$8),4),"1","")&amp;MATCH(E$3,ALS!$A:$A,0)+ROW(ALS!$A:$A)-1),".",","),"&lt;","")))))</f>
        <v>#VALUE!</v>
      </c>
      <c r="F51" s="22" t="e">
        <f ca="1">IF(ISERROR(INDIRECT("ALS!"&amp;SUBSTITUTE(ADDRESS(1,$A51+($AN$7-$AN$8),4),"1","")&amp;MATCH(F$3,ALS!$A:$A,0)+ROW(ALS!$A:$A)-1)),INDIRECT("ALS!"&amp;SUBSTITUTE(ADDRESS(1,$A51+($AN$7-$AN$8),4),"1","")&amp;MATCH(F$3,ALS!$A:$A,0)+ROW(ALS!$A:$A)-1),IF(INDIRECT("ALS!"&amp;SUBSTITUTE(ADDRESS(1,$A51+($AN$7-$AN$8),4),"1","")&amp;MATCH(F$3,ALS!$A:$A,0)+ROW(ALS!$A:$A)-1)="n.d.","n.d.",IF(VALUE(SUBSTITUTE(SUBSTITUTE(INDIRECT("ALS!"&amp;SUBSTITUTE(ADDRESS(1,$A51+($AN$7-$AN$8),4),"1","")&amp;MATCH(F$3,ALS!$A:$A,0)+ROW(ALS!$A:$A)-1),".",","),"&lt;",""))&lt;=AX$4,"&lt;"&amp;AX$4,VALUE(SUBSTITUTE(SUBSTITUTE(INDIRECT("ALS!"&amp;SUBSTITUTE(ADDRESS(1,$A51+($AN$7-$AN$8),4),"1","")&amp;MATCH(F$3,ALS!$A:$A,0)+ROW(ALS!$A:$A)-1),".",","),"&lt;","")))))</f>
        <v>#VALUE!</v>
      </c>
      <c r="G51" s="26" t="e">
        <f ca="1">_xlfn.LET(_xlpm.GetVal,INDIRECT("ALS!"&amp;SUBSTITUTE(ADDRESS(1,$A51+($AN$7-$AN$8),4),"1","")&amp;MATCH(G$3,ALS!$A:$A,0)+ROW(ALS!$A$1:$A$200)-1),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51" s="26" t="e">
        <f ca="1">_xlfn.LET(_xlpm.GetVal,INDIRECT("ALS!"&amp;SUBSTITUTE(ADDRESS(1,$A51+($AN$7-$AN$8),4),"1","")&amp;MATCH(H$3,ALS!$A:$A,0)+ROW(ALS!$A$1:$A$200)-1),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51" s="26" t="e">
        <f ca="1">_xlfn.LET(_xlpm.GetVal,INDIRECT("ALS!"&amp;SUBSTITUTE(ADDRESS(1,$A51+($AN$7-$AN$8),4),"1","")&amp;MATCH(I$3,ALS!$A:$A,0)+ROW(ALS!$A$1:$A$200)-1),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51" s="26" t="e">
        <f ca="1">_xlfn.LET(_xlpm.GetVal,INDIRECT("ALS!"&amp;SUBSTITUTE(ADDRESS(1,$A51+($AN$7-$AN$8),4),"1","")&amp;MATCH(J$3,ALS!$A:$A,0)+ROW(ALS!$A$1:$A$200)-1),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51" s="26" t="e">
        <f ca="1">_xlfn.LET(_xlpm.GetVal,INDIRECT("ALS!"&amp;SUBSTITUTE(ADDRESS(1,$A51+($AN$7-$AN$8),4),"1","")&amp;MATCH(K$3,ALS!$A:$A,0)+ROW(ALS!$A$1:$A$200)-1),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51" s="26" t="e">
        <f ca="1">_xlfn.LET(_xlpm.GetVal,INDIRECT("ALS!"&amp;SUBSTITUTE(ADDRESS(1,$A51+($AN$7-$AN$8),4),"1","")&amp;MATCH(L$3,ALS!$A:$A,0)+ROW(ALS!$A$1:$A$200)-1),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51" s="26" t="e">
        <f ca="1">_xlfn.LET(_xlpm.GetVal,INDIRECT("ALS!"&amp;SUBSTITUTE(ADDRESS(1,$A51+($AN$7-$AN$8),4),"1","")&amp;MATCH(M$3,ALS!$A:$A,0)+ROW(ALS!$A$1:$A$200)-1),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51" s="26" t="e">
        <f ca="1">_xlfn.LET(_xlpm.GetVal,INDIRECT("ALS!"&amp;SUBSTITUTE(ADDRESS(1,$A51+($AN$7-$AN$8),4),"1","")&amp;MATCH(N$3,ALS!$A:$A,0)+ROW(ALS!$A$1:$A$200)-1),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51" s="26" t="e">
        <f ca="1">_xlfn.LET(_xlpm.GetVal,INDIRECT("ALS!"&amp;SUBSTITUTE(ADDRESS(1,$A51+($AN$7-$AN$8),4),"1","")&amp;MATCH(O$3,ALS!$A:$A,0)+ROW(ALS!$A$1:$A$200)-1),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51" s="26" t="e">
        <f ca="1">_xlfn.LET(_xlpm.GetVal,INDIRECT("ALS!"&amp;SUBSTITUTE(ADDRESS(1,$A51+($AN$7-$AN$8),4),"1","")&amp;MATCH(P$3,ALS!$A:$A,0)+ROW(ALS!$A$1:$A$200)-1),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51" s="26" t="e">
        <f ca="1">_xlfn.LET(_xlpm.GetVal,INDIRECT("ALS!"&amp;SUBSTITUTE(ADDRESS(1,$A51+($AN$7-$AN$8),4),"1","")&amp;MATCH(Q$3,ALS!$A:$A,0)+ROW(ALS!$A$1:$A$200)-1),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51" s="26" t="e">
        <f ca="1">_xlfn.LET(_xlpm.GetVal,INDIRECT("ALS!"&amp;SUBSTITUTE(ADDRESS(1,$A51+($AN$7-$AN$8),4),"1","")&amp;MATCH(R$3,ALS!$A:$A,0)+ROW(ALS!$A$1:$A$200)-1),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51" s="26" t="e">
        <f ca="1">_xlfn.LET(_xlpm.GetVal,INDIRECT("ALS!"&amp;SUBSTITUTE(ADDRESS(1,$A51+($AN$7-$AN$8),4),"1","")&amp;MATCH(S$3,ALS!$A:$A,0)+ROW(ALS!$A$1:$A$200)-1),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51" s="26" t="e">
        <f ca="1">_xlfn.LET(_xlpm.GetVal,INDIRECT("ALS!"&amp;SUBSTITUTE(ADDRESS(1,$A51+($AN$7-$AN$8),4),"1","")&amp;MATCH(T$3,ALS!$A:$A,0)+ROW(ALS!$A$1:$A$200)-1),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51" s="26" t="e">
        <f ca="1">_xlfn.LET(_xlpm.GetVal,INDIRECT("ALS!"&amp;SUBSTITUTE(ADDRESS(1,$A51+($AN$7-$AN$8),4),"1","")&amp;MATCH(U$3,ALS!$A:$A,0)+ROW(ALS!$A$1:$A$200)-1),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51" s="26" t="e">
        <f ca="1">_xlfn.LET(_xlpm.GetVal,INDIRECT("ALS!"&amp;SUBSTITUTE(ADDRESS(1,$A51+($AN$7-$AN$8),4),"1","")&amp;MATCH(V$3,ALS!$A:$A,0)+ROW(ALS!$A$1:$A$200)-1),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51" s="26" t="e">
        <f ca="1">_xlfn.LET(_xlpm.GetVal,INDIRECT("ALS!"&amp;SUBSTITUTE(ADDRESS(1,$A51+($AN$7-$AN$8),4),"1","")&amp;MATCH(W$3,ALS!$A:$A,0)+ROW(ALS!$A$1:$A$200)-1),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51" s="26" t="e">
        <f ca="1">_xlfn.LET(_xlpm.GetVal,INDIRECT("ALS!"&amp;SUBSTITUTE(ADDRESS(1,$A51+($AN$7-$AN$8),4),"1","")&amp;MATCH(X$3,ALS!$A:$A,0)+ROW(ALS!$A$1:$A$200)-1),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51" s="26" t="e">
        <f ca="1">_xlfn.LET(_xlpm.GetVal,INDIRECT("ALS!"&amp;SUBSTITUTE(ADDRESS(1,$A51+($AN$7-$AN$8),4),"1","")&amp;MATCH(Y$3,ALS!$A:$A,0)+ROW(ALS!$A$1:$A$200)-1),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51" s="26" t="e">
        <f ca="1">_xlfn.LET(_xlpm.GetVal,INDIRECT("ALS!"&amp;SUBSTITUTE(ADDRESS(1,$A51+($AN$7-$AN$8),4),"1","")&amp;MATCH(Z$3,ALS!$A:$A,0)+ROW(ALS!$A$1:$A$200)-1),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51" s="26" t="e">
        <f ca="1">_xlfn.LET(_xlpm.GetVal,INDIRECT("ALS!"&amp;SUBSTITUTE(ADDRESS(1,$A51+($AN$7-$AN$8),4),"1","")&amp;MATCH(AA$3,ALS!$A:$A,0)+ROW(ALS!$A$1:$A$200)-1),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51" s="26" t="e">
        <f ca="1">_xlfn.LET(_xlpm.GetVal,INDIRECT("ALS!"&amp;SUBSTITUTE(ADDRESS(1,$A51+($AN$7-$AN$8),4),"1","")&amp;MATCH(AB$3,ALS!$A:$A,0)+ROW(ALS!$A$1:$A$200)-1),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51" s="26" t="e">
        <f ca="1">_xlfn.LET(_xlpm.GetVal,INDIRECT("ALS!"&amp;SUBSTITUTE(ADDRESS(1,$A51+($AN$7-$AN$8),4),"1","")&amp;MATCH(AC$3,ALS!$A:$A,0)+ROW(ALS!$A$1:$A$200)-1),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51" s="26" t="e">
        <f ca="1">_xlfn.LET(_xlpm.GetVal,INDIRECT("ALS!"&amp;SUBSTITUTE(ADDRESS(1,$A51+($AN$7-$AN$8),4),"1","")&amp;MATCH(AD$3,ALS!$A:$A,0)+ROW(ALS!$A$1:$A$200)-1),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51" s="26" t="e">
        <f ca="1">_xlfn.LET(_xlpm.GetVal,INDIRECT("ALS!"&amp;SUBSTITUTE(ADDRESS(1,$A51+($AN$7-$AN$8),4),"1","")&amp;MATCH(AE$3,ALS!$A:$A,0)+ROW(ALS!$A$1:$A$200)-1),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51" s="26" t="e">
        <f ca="1">_xlfn.LET(_xlpm.GetVal,INDIRECT("ALS!"&amp;SUBSTITUTE(ADDRESS(1,$A51+($AN$7-$AN$8),4),"1","")&amp;MATCH(AF$3,ALS!$A:$A,0)+ROW(ALS!$A$1:$A$200)-1),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51" s="26" t="e">
        <f ca="1">_xlfn.LET(_xlpm.GetVal,INDIRECT("ALS!"&amp;SUBSTITUTE(ADDRESS(1,$A51+($AN$7-$AN$8),4),"1","")&amp;MATCH(AG$3,ALS!$A:$A,0)+ROW(ALS!$A$1:$A$200)-1),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51" s="25" t="str">
        <f t="shared" ca="1" si="5"/>
        <v/>
      </c>
      <c r="AI51" s="26" t="e">
        <f ca="1">_xlfn.IFS(SUBSTITUTE(INDIRECT("ALS!"&amp;SUBSTITUTE(ADDRESS(1,$A51+($AN$7-$AN$8),4),"1","")&amp;MATCH(AI$3,ALS!$A:$A,0)+ROW(ALS!$A:$A)-1)," ","")="","",ISERROR(INDIRECT("ALS!"&amp;SUBSTITUTE(ADDRESS(1,$A51+($AN$7-$AN$8),4),"1","")&amp;MATCH(AI$3,ALS!$A:$A,0)+ROW(ALS!$A:$A)-1)),INDIRECT("ALS!"&amp;SUBSTITUTE(ADDRESS(1,$A51+($AN$7-$AN$8),4),"1","")&amp;MATCH(AI$3,ALS!$A:$A,0)+ROW(ALS!$A:$A)-1),OR(LOWER(SUBSTITUTE(SUBSTITUTE(INDIRECT("ALS!"&amp;SUBSTITUTE(ADDRESS(1,$A51+($AN$7-$AN$8),4),"1","")&amp;MATCH(AI$3,ALS!$A:$A,0)+ROW(ALS!$A:$A)-1),".","")," ",""))="nd",LOWER(SUBSTITUTE(SUBSTITUTE(INDIRECT("ALS!"&amp;SUBSTITUTE(ADDRESS(1,$A51+($AN$7-$AN$8),4),"1","")&amp;MATCH(AI$3,ALS!$A:$A,0)+ROW(ALS!$A:$A)-1),".","")," ",""))="ikkepåvist"),"n.d.",OR(LEFT(LOWER(SUBSTITUTE(SUBSTITUTE(INDIRECT("ALS!"&amp;SUBSTITUTE(ADDRESS(1,$A51+($AN$7-$AN$8),4),"1","")&amp;MATCH(AI$3,ALS!$A:$A,0)+ROW(ALS!$A:$A)-1),".",",")," ","")),2)="&lt; ",LEFT(LOWER(SUBSTITUTE(SUBSTITUTE(INDIRECT("ALS!"&amp;SUBSTITUTE(ADDRESS(1,$A51+($AN$7-$AN$8),4),"1","")&amp;MATCH(AI$3,ALS!$A:$A,0)+ROW(ALS!$A:$A)-1),".",",")," ","")),1)="&lt;"),"&lt;"&amp;VALUE(SUBSTITUTE(SUBSTITUTE(SUBSTITUTE(INDIRECT("ALS!"&amp;SUBSTITUTE(ADDRESS(1,$A51+($AN$7-$AN$8),4),"1","")&amp;MATCH(AI$3,ALS!$A:$A,0)+ROW(ALS!$A:$A)-1),".",",")," ",""),"&lt;",""))*AI$2,NOT(ISERROR(VALUE(SUBSTITUTE(SUBSTITUTE(INDIRECT("ALS!"&amp;SUBSTITUTE(ADDRESS(1,$A51+($AN$7-$AN$8),4),"1","")&amp;MATCH(AI$3,ALS!$A:$A,0)+ROW(ALS!$A:$A)-1),".",",")," ","")))),VALUE(SUBSTITUTE(SUBSTITUTE(INDIRECT("ALS!"&amp;SUBSTITUTE(ADDRESS(1,$A51+($AN$7-$AN$8),4),"1","")&amp;MATCH(AI$3,ALS!$A:$A,0)+ROW(ALS!$A:$A)-1),".",",")," ","")),TRUE,"ERROR")</f>
        <v>#VALUE!</v>
      </c>
      <c r="AJ51" s="26" t="e">
        <f ca="1">_xlfn.IFS(SUBSTITUTE(INDIRECT("ALS!"&amp;SUBSTITUTE(ADDRESS(1,$A51+($AN$7-$AN$8),4),"1","")&amp;MATCH(AJ$3,ALS!$A:$A,0)+ROW(ALS!$A:$A)-1)," ","")="","",ISERROR(INDIRECT("ALS!"&amp;SUBSTITUTE(ADDRESS(1,$A51+($AN$7-$AN$8),4),"1","")&amp;MATCH(AJ$3,ALS!$A:$A,0)+ROW(ALS!$A:$A)-1)),INDIRECT("ALS!"&amp;SUBSTITUTE(ADDRESS(1,$A51+($AN$7-$AN$8),4),"1","")&amp;MATCH(AJ$3,ALS!$A:$A,0)+ROW(ALS!$A:$A)-1),OR(LOWER(SUBSTITUTE(SUBSTITUTE(INDIRECT("ALS!"&amp;SUBSTITUTE(ADDRESS(1,$A51+($AN$7-$AN$8),4),"1","")&amp;MATCH(AJ$3,ALS!$A:$A,0)+ROW(ALS!$A:$A)-1),".","")," ",""))="nd",LOWER(SUBSTITUTE(SUBSTITUTE(INDIRECT("ALS!"&amp;SUBSTITUTE(ADDRESS(1,$A51+($AN$7-$AN$8),4),"1","")&amp;MATCH(AJ$3,ALS!$A:$A,0)+ROW(ALS!$A:$A)-1),".","")," ",""))="ikkepåvist"),"n.d.",OR(LEFT(LOWER(SUBSTITUTE(SUBSTITUTE(INDIRECT("ALS!"&amp;SUBSTITUTE(ADDRESS(1,$A51+($AN$7-$AN$8),4),"1","")&amp;MATCH(AJ$3,ALS!$A:$A,0)+ROW(ALS!$A:$A)-1),".",",")," ","")),2)="&lt; ",LEFT(LOWER(SUBSTITUTE(SUBSTITUTE(INDIRECT("ALS!"&amp;SUBSTITUTE(ADDRESS(1,$A51+($AN$7-$AN$8),4),"1","")&amp;MATCH(AJ$3,ALS!$A:$A,0)+ROW(ALS!$A:$A)-1),".",",")," ","")),1)="&lt;"),"&lt;"&amp;VALUE(SUBSTITUTE(SUBSTITUTE(SUBSTITUTE(INDIRECT("ALS!"&amp;SUBSTITUTE(ADDRESS(1,$A51+($AN$7-$AN$8),4),"1","")&amp;MATCH(AJ$3,ALS!$A:$A,0)+ROW(ALS!$A:$A)-1),".",",")," ",""),"&lt;",""))*AJ$2,NOT(ISERROR(VALUE(SUBSTITUTE(SUBSTITUTE(INDIRECT("ALS!"&amp;SUBSTITUTE(ADDRESS(1,$A51+($AN$7-$AN$8),4),"1","")&amp;MATCH(AJ$3,ALS!$A:$A,0)+ROW(ALS!$A:$A)-1),".",",")," ","")))),VALUE(SUBSTITUTE(SUBSTITUTE(INDIRECT("ALS!"&amp;SUBSTITUTE(ADDRESS(1,$A51+($AN$7-$AN$8),4),"1","")&amp;MATCH(AJ$3,ALS!$A:$A,0)+ROW(ALS!$A:$A)-1),".",",")," ","")),TRUE,"ERROR")</f>
        <v>#VALUE!</v>
      </c>
    </row>
    <row r="52" spans="1:36" x14ac:dyDescent="0.25">
      <c r="A52" t="e">
        <f t="shared" ca="1" si="6"/>
        <v>#VALUE!</v>
      </c>
      <c r="B52" t="e">
        <f ca="1">IF(
LEN(C52)&gt;0,
SUBSTITUTE(SUBSTITUTE(SUBSTITUTE(INDIRECT("ALS!"&amp;SUBSTITUTE(ADDRESS(1,A52+($AN$7-$AN$8),4),"1","")&amp;MATCH("ELEMENT",ALS!A:A,0)+ROW(ALS!A:A)-1),"Jord",""),"Sediment",""),C52,""),
SUBSTITUTE(SUBSTITUTE(INDIRECT("ALS!"&amp;SUBSTITUTE(ADDRESS(1,A52+($AN$7-$AN$8),4),"1","")&amp;MATCH("ELEMENT",ALS!A:A,0)+ROW(ALS!A:A)-1),"Jord",""),"Sediment","")
)</f>
        <v>#VALUE!</v>
      </c>
      <c r="C52" t="str">
        <f ca="1" xml:space="preserve">
_xlfn.LET(_xlpm.GetName,INDIRECT("ALS!"&amp;SUBSTITUTE(ADDRESS(1,A52+($AN$7-$AN$8),4),"1","")&amp;MATCH("ELEMENT",ALS!$A$1:$A$200,0)+ROW(ALS!$A$1:$A$200)-1),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52" s="22" t="e">
        <f ca="1">IF(ISERROR(INDIRECT("ALS!"&amp;SUBSTITUTE(ADDRESS(1,$A52+($AN$7-$AN$8),4),"1","")&amp;MATCH(D$3,ALS!$A:$A,0)+ROW(ALS!$A:$A)-1)),INDIRECT("ALS!"&amp;SUBSTITUTE(ADDRESS(1,$A52+($AN$7-$AN$8),4),"1","")&amp;MATCH(D$3,ALS!$A:$A,0)+ROW(ALS!$A:$A)-1),IF(INDIRECT("ALS!"&amp;SUBSTITUTE(ADDRESS(1,$A52+($AN$7-$AN$8),4),"1","")&amp;MATCH(D$3,ALS!$A:$A,0)+ROW(ALS!$A:$A)-1)="n.d.","n.d.",IF(VALUE(SUBSTITUTE(SUBSTITUTE(INDIRECT("ALS!"&amp;SUBSTITUTE(ADDRESS(1,$A52+($AN$7-$AN$8),4),"1","")&amp;MATCH(D$3,ALS!$A:$A,0)+ROW(ALS!$A:$A)-1),".",","),"&lt;",""))&lt;=AV$4,"&lt;"&amp;AV$4,VALUE(SUBSTITUTE(SUBSTITUTE(INDIRECT("ALS!"&amp;SUBSTITUTE(ADDRESS(1,$A52+($AN$7-$AN$8),4),"1","")&amp;MATCH(D$3,ALS!$A:$A,0)+ROW(ALS!$A:$A)-1),".",","),"&lt;","")))))</f>
        <v>#VALUE!</v>
      </c>
      <c r="E52" s="22" t="e">
        <f ca="1">IF(ISERROR(INDIRECT("ALS!"&amp;SUBSTITUTE(ADDRESS(1,$A52+($AN$7-$AN$8),4),"1","")&amp;MATCH(E$3,ALS!$A:$A,0)+ROW(ALS!$A:$A)-1)),INDIRECT("ALS!"&amp;SUBSTITUTE(ADDRESS(1,$A52+($AN$7-$AN$8),4),"1","")&amp;MATCH(E$3,ALS!$A:$A,0)+ROW(ALS!$A:$A)-1),IF(INDIRECT("ALS!"&amp;SUBSTITUTE(ADDRESS(1,$A52+($AN$7-$AN$8),4),"1","")&amp;MATCH(E$3,ALS!$A:$A,0)+ROW(ALS!$A:$A)-1)="n.d.","n.d.",IF(VALUE(SUBSTITUTE(SUBSTITUTE(INDIRECT("ALS!"&amp;SUBSTITUTE(ADDRESS(1,$A52+($AN$7-$AN$8),4),"1","")&amp;MATCH(E$3,ALS!$A:$A,0)+ROW(ALS!$A:$A)-1),".",","),"&lt;",""))&lt;=AW$4,"&lt;"&amp;AW$4,VALUE(SUBSTITUTE(SUBSTITUTE(INDIRECT("ALS!"&amp;SUBSTITUTE(ADDRESS(1,$A52+($AN$7-$AN$8),4),"1","")&amp;MATCH(E$3,ALS!$A:$A,0)+ROW(ALS!$A:$A)-1),".",","),"&lt;","")))))</f>
        <v>#VALUE!</v>
      </c>
      <c r="F52" s="22" t="e">
        <f ca="1">IF(ISERROR(INDIRECT("ALS!"&amp;SUBSTITUTE(ADDRESS(1,$A52+($AN$7-$AN$8),4),"1","")&amp;MATCH(F$3,ALS!$A:$A,0)+ROW(ALS!$A:$A)-1)),INDIRECT("ALS!"&amp;SUBSTITUTE(ADDRESS(1,$A52+($AN$7-$AN$8),4),"1","")&amp;MATCH(F$3,ALS!$A:$A,0)+ROW(ALS!$A:$A)-1),IF(INDIRECT("ALS!"&amp;SUBSTITUTE(ADDRESS(1,$A52+($AN$7-$AN$8),4),"1","")&amp;MATCH(F$3,ALS!$A:$A,0)+ROW(ALS!$A:$A)-1)="n.d.","n.d.",IF(VALUE(SUBSTITUTE(SUBSTITUTE(INDIRECT("ALS!"&amp;SUBSTITUTE(ADDRESS(1,$A52+($AN$7-$AN$8),4),"1","")&amp;MATCH(F$3,ALS!$A:$A,0)+ROW(ALS!$A:$A)-1),".",","),"&lt;",""))&lt;=AX$4,"&lt;"&amp;AX$4,VALUE(SUBSTITUTE(SUBSTITUTE(INDIRECT("ALS!"&amp;SUBSTITUTE(ADDRESS(1,$A52+($AN$7-$AN$8),4),"1","")&amp;MATCH(F$3,ALS!$A:$A,0)+ROW(ALS!$A:$A)-1),".",","),"&lt;","")))))</f>
        <v>#VALUE!</v>
      </c>
      <c r="G52" s="26" t="e">
        <f ca="1">_xlfn.LET(_xlpm.GetVal,INDIRECT("ALS!"&amp;SUBSTITUTE(ADDRESS(1,$A52+($AN$7-$AN$8),4),"1","")&amp;MATCH(G$3,ALS!$A:$A,0)+ROW(ALS!$A$1:$A$200)-1),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52" s="26" t="e">
        <f ca="1">_xlfn.LET(_xlpm.GetVal,INDIRECT("ALS!"&amp;SUBSTITUTE(ADDRESS(1,$A52+($AN$7-$AN$8),4),"1","")&amp;MATCH(H$3,ALS!$A:$A,0)+ROW(ALS!$A$1:$A$200)-1),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52" s="26" t="e">
        <f ca="1">_xlfn.LET(_xlpm.GetVal,INDIRECT("ALS!"&amp;SUBSTITUTE(ADDRESS(1,$A52+($AN$7-$AN$8),4),"1","")&amp;MATCH(I$3,ALS!$A:$A,0)+ROW(ALS!$A$1:$A$200)-1),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52" s="26" t="e">
        <f ca="1">_xlfn.LET(_xlpm.GetVal,INDIRECT("ALS!"&amp;SUBSTITUTE(ADDRESS(1,$A52+($AN$7-$AN$8),4),"1","")&amp;MATCH(J$3,ALS!$A:$A,0)+ROW(ALS!$A$1:$A$200)-1),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52" s="26" t="e">
        <f ca="1">_xlfn.LET(_xlpm.GetVal,INDIRECT("ALS!"&amp;SUBSTITUTE(ADDRESS(1,$A52+($AN$7-$AN$8),4),"1","")&amp;MATCH(K$3,ALS!$A:$A,0)+ROW(ALS!$A$1:$A$200)-1),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52" s="26" t="e">
        <f ca="1">_xlfn.LET(_xlpm.GetVal,INDIRECT("ALS!"&amp;SUBSTITUTE(ADDRESS(1,$A52+($AN$7-$AN$8),4),"1","")&amp;MATCH(L$3,ALS!$A:$A,0)+ROW(ALS!$A$1:$A$200)-1),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52" s="26" t="e">
        <f ca="1">_xlfn.LET(_xlpm.GetVal,INDIRECT("ALS!"&amp;SUBSTITUTE(ADDRESS(1,$A52+($AN$7-$AN$8),4),"1","")&amp;MATCH(M$3,ALS!$A:$A,0)+ROW(ALS!$A$1:$A$200)-1),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52" s="26" t="e">
        <f ca="1">_xlfn.LET(_xlpm.GetVal,INDIRECT("ALS!"&amp;SUBSTITUTE(ADDRESS(1,$A52+($AN$7-$AN$8),4),"1","")&amp;MATCH(N$3,ALS!$A:$A,0)+ROW(ALS!$A$1:$A$200)-1),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52" s="26" t="e">
        <f ca="1">_xlfn.LET(_xlpm.GetVal,INDIRECT("ALS!"&amp;SUBSTITUTE(ADDRESS(1,$A52+($AN$7-$AN$8),4),"1","")&amp;MATCH(O$3,ALS!$A:$A,0)+ROW(ALS!$A$1:$A$200)-1),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52" s="26" t="e">
        <f ca="1">_xlfn.LET(_xlpm.GetVal,INDIRECT("ALS!"&amp;SUBSTITUTE(ADDRESS(1,$A52+($AN$7-$AN$8),4),"1","")&amp;MATCH(P$3,ALS!$A:$A,0)+ROW(ALS!$A$1:$A$200)-1),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52" s="26" t="e">
        <f ca="1">_xlfn.LET(_xlpm.GetVal,INDIRECT("ALS!"&amp;SUBSTITUTE(ADDRESS(1,$A52+($AN$7-$AN$8),4),"1","")&amp;MATCH(Q$3,ALS!$A:$A,0)+ROW(ALS!$A$1:$A$200)-1),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52" s="26" t="e">
        <f ca="1">_xlfn.LET(_xlpm.GetVal,INDIRECT("ALS!"&amp;SUBSTITUTE(ADDRESS(1,$A52+($AN$7-$AN$8),4),"1","")&amp;MATCH(R$3,ALS!$A:$A,0)+ROW(ALS!$A$1:$A$200)-1),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52" s="26" t="e">
        <f ca="1">_xlfn.LET(_xlpm.GetVal,INDIRECT("ALS!"&amp;SUBSTITUTE(ADDRESS(1,$A52+($AN$7-$AN$8),4),"1","")&amp;MATCH(S$3,ALS!$A:$A,0)+ROW(ALS!$A$1:$A$200)-1),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52" s="26" t="e">
        <f ca="1">_xlfn.LET(_xlpm.GetVal,INDIRECT("ALS!"&amp;SUBSTITUTE(ADDRESS(1,$A52+($AN$7-$AN$8),4),"1","")&amp;MATCH(T$3,ALS!$A:$A,0)+ROW(ALS!$A$1:$A$200)-1),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52" s="26" t="e">
        <f ca="1">_xlfn.LET(_xlpm.GetVal,INDIRECT("ALS!"&amp;SUBSTITUTE(ADDRESS(1,$A52+($AN$7-$AN$8),4),"1","")&amp;MATCH(U$3,ALS!$A:$A,0)+ROW(ALS!$A$1:$A$200)-1),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52" s="26" t="e">
        <f ca="1">_xlfn.LET(_xlpm.GetVal,INDIRECT("ALS!"&amp;SUBSTITUTE(ADDRESS(1,$A52+($AN$7-$AN$8),4),"1","")&amp;MATCH(V$3,ALS!$A:$A,0)+ROW(ALS!$A$1:$A$200)-1),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52" s="26" t="e">
        <f ca="1">_xlfn.LET(_xlpm.GetVal,INDIRECT("ALS!"&amp;SUBSTITUTE(ADDRESS(1,$A52+($AN$7-$AN$8),4),"1","")&amp;MATCH(W$3,ALS!$A:$A,0)+ROW(ALS!$A$1:$A$200)-1),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52" s="26" t="e">
        <f ca="1">_xlfn.LET(_xlpm.GetVal,INDIRECT("ALS!"&amp;SUBSTITUTE(ADDRESS(1,$A52+($AN$7-$AN$8),4),"1","")&amp;MATCH(X$3,ALS!$A:$A,0)+ROW(ALS!$A$1:$A$200)-1),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52" s="26" t="e">
        <f ca="1">_xlfn.LET(_xlpm.GetVal,INDIRECT("ALS!"&amp;SUBSTITUTE(ADDRESS(1,$A52+($AN$7-$AN$8),4),"1","")&amp;MATCH(Y$3,ALS!$A:$A,0)+ROW(ALS!$A$1:$A$200)-1),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52" s="26" t="e">
        <f ca="1">_xlfn.LET(_xlpm.GetVal,INDIRECT("ALS!"&amp;SUBSTITUTE(ADDRESS(1,$A52+($AN$7-$AN$8),4),"1","")&amp;MATCH(Z$3,ALS!$A:$A,0)+ROW(ALS!$A$1:$A$200)-1),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52" s="26" t="e">
        <f ca="1">_xlfn.LET(_xlpm.GetVal,INDIRECT("ALS!"&amp;SUBSTITUTE(ADDRESS(1,$A52+($AN$7-$AN$8),4),"1","")&amp;MATCH(AA$3,ALS!$A:$A,0)+ROW(ALS!$A$1:$A$200)-1),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52" s="26" t="e">
        <f ca="1">_xlfn.LET(_xlpm.GetVal,INDIRECT("ALS!"&amp;SUBSTITUTE(ADDRESS(1,$A52+($AN$7-$AN$8),4),"1","")&amp;MATCH(AB$3,ALS!$A:$A,0)+ROW(ALS!$A$1:$A$200)-1),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52" s="26" t="e">
        <f ca="1">_xlfn.LET(_xlpm.GetVal,INDIRECT("ALS!"&amp;SUBSTITUTE(ADDRESS(1,$A52+($AN$7-$AN$8),4),"1","")&amp;MATCH(AC$3,ALS!$A:$A,0)+ROW(ALS!$A$1:$A$200)-1),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52" s="26" t="e">
        <f ca="1">_xlfn.LET(_xlpm.GetVal,INDIRECT("ALS!"&amp;SUBSTITUTE(ADDRESS(1,$A52+($AN$7-$AN$8),4),"1","")&amp;MATCH(AD$3,ALS!$A:$A,0)+ROW(ALS!$A$1:$A$200)-1),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52" s="26" t="e">
        <f ca="1">_xlfn.LET(_xlpm.GetVal,INDIRECT("ALS!"&amp;SUBSTITUTE(ADDRESS(1,$A52+($AN$7-$AN$8),4),"1","")&amp;MATCH(AE$3,ALS!$A:$A,0)+ROW(ALS!$A$1:$A$200)-1),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52" s="26" t="e">
        <f ca="1">_xlfn.LET(_xlpm.GetVal,INDIRECT("ALS!"&amp;SUBSTITUTE(ADDRESS(1,$A52+($AN$7-$AN$8),4),"1","")&amp;MATCH(AF$3,ALS!$A:$A,0)+ROW(ALS!$A$1:$A$200)-1),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52" s="26" t="e">
        <f ca="1">_xlfn.LET(_xlpm.GetVal,INDIRECT("ALS!"&amp;SUBSTITUTE(ADDRESS(1,$A52+($AN$7-$AN$8),4),"1","")&amp;MATCH(AG$3,ALS!$A:$A,0)+ROW(ALS!$A$1:$A$200)-1),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52" s="25" t="str">
        <f t="shared" ca="1" si="5"/>
        <v/>
      </c>
      <c r="AI52" s="26" t="e">
        <f ca="1">_xlfn.IFS(SUBSTITUTE(INDIRECT("ALS!"&amp;SUBSTITUTE(ADDRESS(1,$A52+($AN$7-$AN$8),4),"1","")&amp;MATCH(AI$3,ALS!$A:$A,0)+ROW(ALS!$A:$A)-1)," ","")="","",ISERROR(INDIRECT("ALS!"&amp;SUBSTITUTE(ADDRESS(1,$A52+($AN$7-$AN$8),4),"1","")&amp;MATCH(AI$3,ALS!$A:$A,0)+ROW(ALS!$A:$A)-1)),INDIRECT("ALS!"&amp;SUBSTITUTE(ADDRESS(1,$A52+($AN$7-$AN$8),4),"1","")&amp;MATCH(AI$3,ALS!$A:$A,0)+ROW(ALS!$A:$A)-1),OR(LOWER(SUBSTITUTE(SUBSTITUTE(INDIRECT("ALS!"&amp;SUBSTITUTE(ADDRESS(1,$A52+($AN$7-$AN$8),4),"1","")&amp;MATCH(AI$3,ALS!$A:$A,0)+ROW(ALS!$A:$A)-1),".","")," ",""))="nd",LOWER(SUBSTITUTE(SUBSTITUTE(INDIRECT("ALS!"&amp;SUBSTITUTE(ADDRESS(1,$A52+($AN$7-$AN$8),4),"1","")&amp;MATCH(AI$3,ALS!$A:$A,0)+ROW(ALS!$A:$A)-1),".","")," ",""))="ikkepåvist"),"n.d.",OR(LEFT(LOWER(SUBSTITUTE(SUBSTITUTE(INDIRECT("ALS!"&amp;SUBSTITUTE(ADDRESS(1,$A52+($AN$7-$AN$8),4),"1","")&amp;MATCH(AI$3,ALS!$A:$A,0)+ROW(ALS!$A:$A)-1),".",",")," ","")),2)="&lt; ",LEFT(LOWER(SUBSTITUTE(SUBSTITUTE(INDIRECT("ALS!"&amp;SUBSTITUTE(ADDRESS(1,$A52+($AN$7-$AN$8),4),"1","")&amp;MATCH(AI$3,ALS!$A:$A,0)+ROW(ALS!$A:$A)-1),".",",")," ","")),1)="&lt;"),"&lt;"&amp;VALUE(SUBSTITUTE(SUBSTITUTE(SUBSTITUTE(INDIRECT("ALS!"&amp;SUBSTITUTE(ADDRESS(1,$A52+($AN$7-$AN$8),4),"1","")&amp;MATCH(AI$3,ALS!$A:$A,0)+ROW(ALS!$A:$A)-1),".",",")," ",""),"&lt;",""))*AI$2,NOT(ISERROR(VALUE(SUBSTITUTE(SUBSTITUTE(INDIRECT("ALS!"&amp;SUBSTITUTE(ADDRESS(1,$A52+($AN$7-$AN$8),4),"1","")&amp;MATCH(AI$3,ALS!$A:$A,0)+ROW(ALS!$A:$A)-1),".",",")," ","")))),VALUE(SUBSTITUTE(SUBSTITUTE(INDIRECT("ALS!"&amp;SUBSTITUTE(ADDRESS(1,$A52+($AN$7-$AN$8),4),"1","")&amp;MATCH(AI$3,ALS!$A:$A,0)+ROW(ALS!$A:$A)-1),".",",")," ","")),TRUE,"ERROR")</f>
        <v>#VALUE!</v>
      </c>
      <c r="AJ52" s="26" t="e">
        <f ca="1">_xlfn.IFS(SUBSTITUTE(INDIRECT("ALS!"&amp;SUBSTITUTE(ADDRESS(1,$A52+($AN$7-$AN$8),4),"1","")&amp;MATCH(AJ$3,ALS!$A:$A,0)+ROW(ALS!$A:$A)-1)," ","")="","",ISERROR(INDIRECT("ALS!"&amp;SUBSTITUTE(ADDRESS(1,$A52+($AN$7-$AN$8),4),"1","")&amp;MATCH(AJ$3,ALS!$A:$A,0)+ROW(ALS!$A:$A)-1)),INDIRECT("ALS!"&amp;SUBSTITUTE(ADDRESS(1,$A52+($AN$7-$AN$8),4),"1","")&amp;MATCH(AJ$3,ALS!$A:$A,0)+ROW(ALS!$A:$A)-1),OR(LOWER(SUBSTITUTE(SUBSTITUTE(INDIRECT("ALS!"&amp;SUBSTITUTE(ADDRESS(1,$A52+($AN$7-$AN$8),4),"1","")&amp;MATCH(AJ$3,ALS!$A:$A,0)+ROW(ALS!$A:$A)-1),".","")," ",""))="nd",LOWER(SUBSTITUTE(SUBSTITUTE(INDIRECT("ALS!"&amp;SUBSTITUTE(ADDRESS(1,$A52+($AN$7-$AN$8),4),"1","")&amp;MATCH(AJ$3,ALS!$A:$A,0)+ROW(ALS!$A:$A)-1),".","")," ",""))="ikkepåvist"),"n.d.",OR(LEFT(LOWER(SUBSTITUTE(SUBSTITUTE(INDIRECT("ALS!"&amp;SUBSTITUTE(ADDRESS(1,$A52+($AN$7-$AN$8),4),"1","")&amp;MATCH(AJ$3,ALS!$A:$A,0)+ROW(ALS!$A:$A)-1),".",",")," ","")),2)="&lt; ",LEFT(LOWER(SUBSTITUTE(SUBSTITUTE(INDIRECT("ALS!"&amp;SUBSTITUTE(ADDRESS(1,$A52+($AN$7-$AN$8),4),"1","")&amp;MATCH(AJ$3,ALS!$A:$A,0)+ROW(ALS!$A:$A)-1),".",",")," ","")),1)="&lt;"),"&lt;"&amp;VALUE(SUBSTITUTE(SUBSTITUTE(SUBSTITUTE(INDIRECT("ALS!"&amp;SUBSTITUTE(ADDRESS(1,$A52+($AN$7-$AN$8),4),"1","")&amp;MATCH(AJ$3,ALS!$A:$A,0)+ROW(ALS!$A:$A)-1),".",",")," ",""),"&lt;",""))*AJ$2,NOT(ISERROR(VALUE(SUBSTITUTE(SUBSTITUTE(INDIRECT("ALS!"&amp;SUBSTITUTE(ADDRESS(1,$A52+($AN$7-$AN$8),4),"1","")&amp;MATCH(AJ$3,ALS!$A:$A,0)+ROW(ALS!$A:$A)-1),".",",")," ","")))),VALUE(SUBSTITUTE(SUBSTITUTE(INDIRECT("ALS!"&amp;SUBSTITUTE(ADDRESS(1,$A52+($AN$7-$AN$8),4),"1","")&amp;MATCH(AJ$3,ALS!$A:$A,0)+ROW(ALS!$A:$A)-1),".",",")," ","")),TRUE,"ERROR")</f>
        <v>#VALUE!</v>
      </c>
    </row>
    <row r="53" spans="1:36" x14ac:dyDescent="0.25">
      <c r="A53" t="e">
        <f t="shared" ca="1" si="6"/>
        <v>#VALUE!</v>
      </c>
      <c r="B53" t="e">
        <f ca="1">IF(
LEN(C53)&gt;0,
SUBSTITUTE(SUBSTITUTE(SUBSTITUTE(INDIRECT("ALS!"&amp;SUBSTITUTE(ADDRESS(1,A53+($AN$7-$AN$8),4),"1","")&amp;MATCH("ELEMENT",ALS!A:A,0)+ROW(ALS!A:A)-1),"Jord",""),"Sediment",""),C53,""),
SUBSTITUTE(SUBSTITUTE(INDIRECT("ALS!"&amp;SUBSTITUTE(ADDRESS(1,A53+($AN$7-$AN$8),4),"1","")&amp;MATCH("ELEMENT",ALS!A:A,0)+ROW(ALS!A:A)-1),"Jord",""),"Sediment","")
)</f>
        <v>#VALUE!</v>
      </c>
      <c r="C53" t="str">
        <f ca="1" xml:space="preserve">
_xlfn.LET(_xlpm.GetName,INDIRECT("ALS!"&amp;SUBSTITUTE(ADDRESS(1,A53+($AN$7-$AN$8),4),"1","")&amp;MATCH("ELEMENT",ALS!$A$1:$A$200,0)+ROW(ALS!$A$1:$A$200)-1),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53" s="22" t="e">
        <f ca="1">IF(ISERROR(INDIRECT("ALS!"&amp;SUBSTITUTE(ADDRESS(1,$A53+($AN$7-$AN$8),4),"1","")&amp;MATCH(D$3,ALS!$A:$A,0)+ROW(ALS!$A:$A)-1)),INDIRECT("ALS!"&amp;SUBSTITUTE(ADDRESS(1,$A53+($AN$7-$AN$8),4),"1","")&amp;MATCH(D$3,ALS!$A:$A,0)+ROW(ALS!$A:$A)-1),IF(INDIRECT("ALS!"&amp;SUBSTITUTE(ADDRESS(1,$A53+($AN$7-$AN$8),4),"1","")&amp;MATCH(D$3,ALS!$A:$A,0)+ROW(ALS!$A:$A)-1)="n.d.","n.d.",IF(VALUE(SUBSTITUTE(SUBSTITUTE(INDIRECT("ALS!"&amp;SUBSTITUTE(ADDRESS(1,$A53+($AN$7-$AN$8),4),"1","")&amp;MATCH(D$3,ALS!$A:$A,0)+ROW(ALS!$A:$A)-1),".",","),"&lt;",""))&lt;=AV$4,"&lt;"&amp;AV$4,VALUE(SUBSTITUTE(SUBSTITUTE(INDIRECT("ALS!"&amp;SUBSTITUTE(ADDRESS(1,$A53+($AN$7-$AN$8),4),"1","")&amp;MATCH(D$3,ALS!$A:$A,0)+ROW(ALS!$A:$A)-1),".",","),"&lt;","")))))</f>
        <v>#VALUE!</v>
      </c>
      <c r="E53" s="22" t="e">
        <f ca="1">IF(ISERROR(INDIRECT("ALS!"&amp;SUBSTITUTE(ADDRESS(1,$A53+($AN$7-$AN$8),4),"1","")&amp;MATCH(E$3,ALS!$A:$A,0)+ROW(ALS!$A:$A)-1)),INDIRECT("ALS!"&amp;SUBSTITUTE(ADDRESS(1,$A53+($AN$7-$AN$8),4),"1","")&amp;MATCH(E$3,ALS!$A:$A,0)+ROW(ALS!$A:$A)-1),IF(INDIRECT("ALS!"&amp;SUBSTITUTE(ADDRESS(1,$A53+($AN$7-$AN$8),4),"1","")&amp;MATCH(E$3,ALS!$A:$A,0)+ROW(ALS!$A:$A)-1)="n.d.","n.d.",IF(VALUE(SUBSTITUTE(SUBSTITUTE(INDIRECT("ALS!"&amp;SUBSTITUTE(ADDRESS(1,$A53+($AN$7-$AN$8),4),"1","")&amp;MATCH(E$3,ALS!$A:$A,0)+ROW(ALS!$A:$A)-1),".",","),"&lt;",""))&lt;=AW$4,"&lt;"&amp;AW$4,VALUE(SUBSTITUTE(SUBSTITUTE(INDIRECT("ALS!"&amp;SUBSTITUTE(ADDRESS(1,$A53+($AN$7-$AN$8),4),"1","")&amp;MATCH(E$3,ALS!$A:$A,0)+ROW(ALS!$A:$A)-1),".",","),"&lt;","")))))</f>
        <v>#VALUE!</v>
      </c>
      <c r="F53" s="22" t="e">
        <f ca="1">IF(ISERROR(INDIRECT("ALS!"&amp;SUBSTITUTE(ADDRESS(1,$A53+($AN$7-$AN$8),4),"1","")&amp;MATCH(F$3,ALS!$A:$A,0)+ROW(ALS!$A:$A)-1)),INDIRECT("ALS!"&amp;SUBSTITUTE(ADDRESS(1,$A53+($AN$7-$AN$8),4),"1","")&amp;MATCH(F$3,ALS!$A:$A,0)+ROW(ALS!$A:$A)-1),IF(INDIRECT("ALS!"&amp;SUBSTITUTE(ADDRESS(1,$A53+($AN$7-$AN$8),4),"1","")&amp;MATCH(F$3,ALS!$A:$A,0)+ROW(ALS!$A:$A)-1)="n.d.","n.d.",IF(VALUE(SUBSTITUTE(SUBSTITUTE(INDIRECT("ALS!"&amp;SUBSTITUTE(ADDRESS(1,$A53+($AN$7-$AN$8),4),"1","")&amp;MATCH(F$3,ALS!$A:$A,0)+ROW(ALS!$A:$A)-1),".",","),"&lt;",""))&lt;=AX$4,"&lt;"&amp;AX$4,VALUE(SUBSTITUTE(SUBSTITUTE(INDIRECT("ALS!"&amp;SUBSTITUTE(ADDRESS(1,$A53+($AN$7-$AN$8),4),"1","")&amp;MATCH(F$3,ALS!$A:$A,0)+ROW(ALS!$A:$A)-1),".",","),"&lt;","")))))</f>
        <v>#VALUE!</v>
      </c>
      <c r="G53" s="26" t="e">
        <f ca="1">_xlfn.LET(_xlpm.GetVal,INDIRECT("ALS!"&amp;SUBSTITUTE(ADDRESS(1,$A53+($AN$7-$AN$8),4),"1","")&amp;MATCH(G$3,ALS!$A:$A,0)+ROW(ALS!$A$1:$A$200)-1),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53" s="26" t="e">
        <f ca="1">_xlfn.LET(_xlpm.GetVal,INDIRECT("ALS!"&amp;SUBSTITUTE(ADDRESS(1,$A53+($AN$7-$AN$8),4),"1","")&amp;MATCH(H$3,ALS!$A:$A,0)+ROW(ALS!$A$1:$A$200)-1),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53" s="26" t="e">
        <f ca="1">_xlfn.LET(_xlpm.GetVal,INDIRECT("ALS!"&amp;SUBSTITUTE(ADDRESS(1,$A53+($AN$7-$AN$8),4),"1","")&amp;MATCH(I$3,ALS!$A:$A,0)+ROW(ALS!$A$1:$A$200)-1),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53" s="26" t="e">
        <f ca="1">_xlfn.LET(_xlpm.GetVal,INDIRECT("ALS!"&amp;SUBSTITUTE(ADDRESS(1,$A53+($AN$7-$AN$8),4),"1","")&amp;MATCH(J$3,ALS!$A:$A,0)+ROW(ALS!$A$1:$A$200)-1),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53" s="26" t="e">
        <f ca="1">_xlfn.LET(_xlpm.GetVal,INDIRECT("ALS!"&amp;SUBSTITUTE(ADDRESS(1,$A53+($AN$7-$AN$8),4),"1","")&amp;MATCH(K$3,ALS!$A:$A,0)+ROW(ALS!$A$1:$A$200)-1),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53" s="26" t="e">
        <f ca="1">_xlfn.LET(_xlpm.GetVal,INDIRECT("ALS!"&amp;SUBSTITUTE(ADDRESS(1,$A53+($AN$7-$AN$8),4),"1","")&amp;MATCH(L$3,ALS!$A:$A,0)+ROW(ALS!$A$1:$A$200)-1),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53" s="26" t="e">
        <f ca="1">_xlfn.LET(_xlpm.GetVal,INDIRECT("ALS!"&amp;SUBSTITUTE(ADDRESS(1,$A53+($AN$7-$AN$8),4),"1","")&amp;MATCH(M$3,ALS!$A:$A,0)+ROW(ALS!$A$1:$A$200)-1),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53" s="26" t="e">
        <f ca="1">_xlfn.LET(_xlpm.GetVal,INDIRECT("ALS!"&amp;SUBSTITUTE(ADDRESS(1,$A53+($AN$7-$AN$8),4),"1","")&amp;MATCH(N$3,ALS!$A:$A,0)+ROW(ALS!$A$1:$A$200)-1),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53" s="26" t="e">
        <f ca="1">_xlfn.LET(_xlpm.GetVal,INDIRECT("ALS!"&amp;SUBSTITUTE(ADDRESS(1,$A53+($AN$7-$AN$8),4),"1","")&amp;MATCH(O$3,ALS!$A:$A,0)+ROW(ALS!$A$1:$A$200)-1),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53" s="26" t="e">
        <f ca="1">_xlfn.LET(_xlpm.GetVal,INDIRECT("ALS!"&amp;SUBSTITUTE(ADDRESS(1,$A53+($AN$7-$AN$8),4),"1","")&amp;MATCH(P$3,ALS!$A:$A,0)+ROW(ALS!$A$1:$A$200)-1),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53" s="26" t="e">
        <f ca="1">_xlfn.LET(_xlpm.GetVal,INDIRECT("ALS!"&amp;SUBSTITUTE(ADDRESS(1,$A53+($AN$7-$AN$8),4),"1","")&amp;MATCH(Q$3,ALS!$A:$A,0)+ROW(ALS!$A$1:$A$200)-1),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53" s="26" t="e">
        <f ca="1">_xlfn.LET(_xlpm.GetVal,INDIRECT("ALS!"&amp;SUBSTITUTE(ADDRESS(1,$A53+($AN$7-$AN$8),4),"1","")&amp;MATCH(R$3,ALS!$A:$A,0)+ROW(ALS!$A$1:$A$200)-1),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53" s="26" t="e">
        <f ca="1">_xlfn.LET(_xlpm.GetVal,INDIRECT("ALS!"&amp;SUBSTITUTE(ADDRESS(1,$A53+($AN$7-$AN$8),4),"1","")&amp;MATCH(S$3,ALS!$A:$A,0)+ROW(ALS!$A$1:$A$200)-1),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53" s="26" t="e">
        <f ca="1">_xlfn.LET(_xlpm.GetVal,INDIRECT("ALS!"&amp;SUBSTITUTE(ADDRESS(1,$A53+($AN$7-$AN$8),4),"1","")&amp;MATCH(T$3,ALS!$A:$A,0)+ROW(ALS!$A$1:$A$200)-1),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53" s="26" t="e">
        <f ca="1">_xlfn.LET(_xlpm.GetVal,INDIRECT("ALS!"&amp;SUBSTITUTE(ADDRESS(1,$A53+($AN$7-$AN$8),4),"1","")&amp;MATCH(U$3,ALS!$A:$A,0)+ROW(ALS!$A$1:$A$200)-1),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53" s="26" t="e">
        <f ca="1">_xlfn.LET(_xlpm.GetVal,INDIRECT("ALS!"&amp;SUBSTITUTE(ADDRESS(1,$A53+($AN$7-$AN$8),4),"1","")&amp;MATCH(V$3,ALS!$A:$A,0)+ROW(ALS!$A$1:$A$200)-1),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53" s="26" t="e">
        <f ca="1">_xlfn.LET(_xlpm.GetVal,INDIRECT("ALS!"&amp;SUBSTITUTE(ADDRESS(1,$A53+($AN$7-$AN$8),4),"1","")&amp;MATCH(W$3,ALS!$A:$A,0)+ROW(ALS!$A$1:$A$200)-1),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53" s="26" t="e">
        <f ca="1">_xlfn.LET(_xlpm.GetVal,INDIRECT("ALS!"&amp;SUBSTITUTE(ADDRESS(1,$A53+($AN$7-$AN$8),4),"1","")&amp;MATCH(X$3,ALS!$A:$A,0)+ROW(ALS!$A$1:$A$200)-1),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53" s="26" t="e">
        <f ca="1">_xlfn.LET(_xlpm.GetVal,INDIRECT("ALS!"&amp;SUBSTITUTE(ADDRESS(1,$A53+($AN$7-$AN$8),4),"1","")&amp;MATCH(Y$3,ALS!$A:$A,0)+ROW(ALS!$A$1:$A$200)-1),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53" s="26" t="e">
        <f ca="1">_xlfn.LET(_xlpm.GetVal,INDIRECT("ALS!"&amp;SUBSTITUTE(ADDRESS(1,$A53+($AN$7-$AN$8),4),"1","")&amp;MATCH(Z$3,ALS!$A:$A,0)+ROW(ALS!$A$1:$A$200)-1),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53" s="26" t="e">
        <f ca="1">_xlfn.LET(_xlpm.GetVal,INDIRECT("ALS!"&amp;SUBSTITUTE(ADDRESS(1,$A53+($AN$7-$AN$8),4),"1","")&amp;MATCH(AA$3,ALS!$A:$A,0)+ROW(ALS!$A$1:$A$200)-1),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53" s="26" t="e">
        <f ca="1">_xlfn.LET(_xlpm.GetVal,INDIRECT("ALS!"&amp;SUBSTITUTE(ADDRESS(1,$A53+($AN$7-$AN$8),4),"1","")&amp;MATCH(AB$3,ALS!$A:$A,0)+ROW(ALS!$A$1:$A$200)-1),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53" s="26" t="e">
        <f ca="1">_xlfn.LET(_xlpm.GetVal,INDIRECT("ALS!"&amp;SUBSTITUTE(ADDRESS(1,$A53+($AN$7-$AN$8),4),"1","")&amp;MATCH(AC$3,ALS!$A:$A,0)+ROW(ALS!$A$1:$A$200)-1),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53" s="26" t="e">
        <f ca="1">_xlfn.LET(_xlpm.GetVal,INDIRECT("ALS!"&amp;SUBSTITUTE(ADDRESS(1,$A53+($AN$7-$AN$8),4),"1","")&amp;MATCH(AD$3,ALS!$A:$A,0)+ROW(ALS!$A$1:$A$200)-1),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53" s="26" t="e">
        <f ca="1">_xlfn.LET(_xlpm.GetVal,INDIRECT("ALS!"&amp;SUBSTITUTE(ADDRESS(1,$A53+($AN$7-$AN$8),4),"1","")&amp;MATCH(AE$3,ALS!$A:$A,0)+ROW(ALS!$A$1:$A$200)-1),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53" s="26" t="e">
        <f ca="1">_xlfn.LET(_xlpm.GetVal,INDIRECT("ALS!"&amp;SUBSTITUTE(ADDRESS(1,$A53+($AN$7-$AN$8),4),"1","")&amp;MATCH(AF$3,ALS!$A:$A,0)+ROW(ALS!$A$1:$A$200)-1),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53" s="26" t="e">
        <f ca="1">_xlfn.LET(_xlpm.GetVal,INDIRECT("ALS!"&amp;SUBSTITUTE(ADDRESS(1,$A53+($AN$7-$AN$8),4),"1","")&amp;MATCH(AG$3,ALS!$A:$A,0)+ROW(ALS!$A$1:$A$200)-1),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53" s="25" t="str">
        <f t="shared" ca="1" si="5"/>
        <v/>
      </c>
      <c r="AI53" s="26" t="e">
        <f ca="1">_xlfn.IFS(SUBSTITUTE(INDIRECT("ALS!"&amp;SUBSTITUTE(ADDRESS(1,$A53+($AN$7-$AN$8),4),"1","")&amp;MATCH(AI$3,ALS!$A:$A,0)+ROW(ALS!$A:$A)-1)," ","")="","",ISERROR(INDIRECT("ALS!"&amp;SUBSTITUTE(ADDRESS(1,$A53+($AN$7-$AN$8),4),"1","")&amp;MATCH(AI$3,ALS!$A:$A,0)+ROW(ALS!$A:$A)-1)),INDIRECT("ALS!"&amp;SUBSTITUTE(ADDRESS(1,$A53+($AN$7-$AN$8),4),"1","")&amp;MATCH(AI$3,ALS!$A:$A,0)+ROW(ALS!$A:$A)-1),OR(LOWER(SUBSTITUTE(SUBSTITUTE(INDIRECT("ALS!"&amp;SUBSTITUTE(ADDRESS(1,$A53+($AN$7-$AN$8),4),"1","")&amp;MATCH(AI$3,ALS!$A:$A,0)+ROW(ALS!$A:$A)-1),".","")," ",""))="nd",LOWER(SUBSTITUTE(SUBSTITUTE(INDIRECT("ALS!"&amp;SUBSTITUTE(ADDRESS(1,$A53+($AN$7-$AN$8),4),"1","")&amp;MATCH(AI$3,ALS!$A:$A,0)+ROW(ALS!$A:$A)-1),".","")," ",""))="ikkepåvist"),"n.d.",OR(LEFT(LOWER(SUBSTITUTE(SUBSTITUTE(INDIRECT("ALS!"&amp;SUBSTITUTE(ADDRESS(1,$A53+($AN$7-$AN$8),4),"1","")&amp;MATCH(AI$3,ALS!$A:$A,0)+ROW(ALS!$A:$A)-1),".",",")," ","")),2)="&lt; ",LEFT(LOWER(SUBSTITUTE(SUBSTITUTE(INDIRECT("ALS!"&amp;SUBSTITUTE(ADDRESS(1,$A53+($AN$7-$AN$8),4),"1","")&amp;MATCH(AI$3,ALS!$A:$A,0)+ROW(ALS!$A:$A)-1),".",",")," ","")),1)="&lt;"),"&lt;"&amp;VALUE(SUBSTITUTE(SUBSTITUTE(SUBSTITUTE(INDIRECT("ALS!"&amp;SUBSTITUTE(ADDRESS(1,$A53+($AN$7-$AN$8),4),"1","")&amp;MATCH(AI$3,ALS!$A:$A,0)+ROW(ALS!$A:$A)-1),".",",")," ",""),"&lt;",""))*AI$2,NOT(ISERROR(VALUE(SUBSTITUTE(SUBSTITUTE(INDIRECT("ALS!"&amp;SUBSTITUTE(ADDRESS(1,$A53+($AN$7-$AN$8),4),"1","")&amp;MATCH(AI$3,ALS!$A:$A,0)+ROW(ALS!$A:$A)-1),".",",")," ","")))),VALUE(SUBSTITUTE(SUBSTITUTE(INDIRECT("ALS!"&amp;SUBSTITUTE(ADDRESS(1,$A53+($AN$7-$AN$8),4),"1","")&amp;MATCH(AI$3,ALS!$A:$A,0)+ROW(ALS!$A:$A)-1),".",",")," ","")),TRUE,"ERROR")</f>
        <v>#VALUE!</v>
      </c>
      <c r="AJ53" s="26" t="e">
        <f ca="1">_xlfn.IFS(SUBSTITUTE(INDIRECT("ALS!"&amp;SUBSTITUTE(ADDRESS(1,$A53+($AN$7-$AN$8),4),"1","")&amp;MATCH(AJ$3,ALS!$A:$A,0)+ROW(ALS!$A:$A)-1)," ","")="","",ISERROR(INDIRECT("ALS!"&amp;SUBSTITUTE(ADDRESS(1,$A53+($AN$7-$AN$8),4),"1","")&amp;MATCH(AJ$3,ALS!$A:$A,0)+ROW(ALS!$A:$A)-1)),INDIRECT("ALS!"&amp;SUBSTITUTE(ADDRESS(1,$A53+($AN$7-$AN$8),4),"1","")&amp;MATCH(AJ$3,ALS!$A:$A,0)+ROW(ALS!$A:$A)-1),OR(LOWER(SUBSTITUTE(SUBSTITUTE(INDIRECT("ALS!"&amp;SUBSTITUTE(ADDRESS(1,$A53+($AN$7-$AN$8),4),"1","")&amp;MATCH(AJ$3,ALS!$A:$A,0)+ROW(ALS!$A:$A)-1),".","")," ",""))="nd",LOWER(SUBSTITUTE(SUBSTITUTE(INDIRECT("ALS!"&amp;SUBSTITUTE(ADDRESS(1,$A53+($AN$7-$AN$8),4),"1","")&amp;MATCH(AJ$3,ALS!$A:$A,0)+ROW(ALS!$A:$A)-1),".","")," ",""))="ikkepåvist"),"n.d.",OR(LEFT(LOWER(SUBSTITUTE(SUBSTITUTE(INDIRECT("ALS!"&amp;SUBSTITUTE(ADDRESS(1,$A53+($AN$7-$AN$8),4),"1","")&amp;MATCH(AJ$3,ALS!$A:$A,0)+ROW(ALS!$A:$A)-1),".",",")," ","")),2)="&lt; ",LEFT(LOWER(SUBSTITUTE(SUBSTITUTE(INDIRECT("ALS!"&amp;SUBSTITUTE(ADDRESS(1,$A53+($AN$7-$AN$8),4),"1","")&amp;MATCH(AJ$3,ALS!$A:$A,0)+ROW(ALS!$A:$A)-1),".",",")," ","")),1)="&lt;"),"&lt;"&amp;VALUE(SUBSTITUTE(SUBSTITUTE(SUBSTITUTE(INDIRECT("ALS!"&amp;SUBSTITUTE(ADDRESS(1,$A53+($AN$7-$AN$8),4),"1","")&amp;MATCH(AJ$3,ALS!$A:$A,0)+ROW(ALS!$A:$A)-1),".",",")," ",""),"&lt;",""))*AJ$2,NOT(ISERROR(VALUE(SUBSTITUTE(SUBSTITUTE(INDIRECT("ALS!"&amp;SUBSTITUTE(ADDRESS(1,$A53+($AN$7-$AN$8),4),"1","")&amp;MATCH(AJ$3,ALS!$A:$A,0)+ROW(ALS!$A:$A)-1),".",",")," ","")))),VALUE(SUBSTITUTE(SUBSTITUTE(INDIRECT("ALS!"&amp;SUBSTITUTE(ADDRESS(1,$A53+($AN$7-$AN$8),4),"1","")&amp;MATCH(AJ$3,ALS!$A:$A,0)+ROW(ALS!$A:$A)-1),".",",")," ","")),TRUE,"ERROR")</f>
        <v>#VALUE!</v>
      </c>
    </row>
    <row r="54" spans="1:36" x14ac:dyDescent="0.25">
      <c r="A54" t="e">
        <f t="shared" ca="1" si="6"/>
        <v>#VALUE!</v>
      </c>
      <c r="B54" t="e">
        <f ca="1">IF(
LEN(C54)&gt;0,
SUBSTITUTE(SUBSTITUTE(SUBSTITUTE(INDIRECT("ALS!"&amp;SUBSTITUTE(ADDRESS(1,A54+($AN$7-$AN$8),4),"1","")&amp;MATCH("ELEMENT",ALS!A:A,0)+ROW(ALS!A:A)-1),"Jord",""),"Sediment",""),C54,""),
SUBSTITUTE(SUBSTITUTE(INDIRECT("ALS!"&amp;SUBSTITUTE(ADDRESS(1,A54+($AN$7-$AN$8),4),"1","")&amp;MATCH("ELEMENT",ALS!A:A,0)+ROW(ALS!A:A)-1),"Jord",""),"Sediment","")
)</f>
        <v>#VALUE!</v>
      </c>
      <c r="C54" t="str">
        <f ca="1" xml:space="preserve">
_xlfn.LET(_xlpm.GetName,INDIRECT("ALS!"&amp;SUBSTITUTE(ADDRESS(1,A54+($AN$7-$AN$8),4),"1","")&amp;MATCH("ELEMENT",ALS!$A$1:$A$200,0)+ROW(ALS!$A$1:$A$200)-1),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54" s="22" t="e">
        <f ca="1">IF(ISERROR(INDIRECT("ALS!"&amp;SUBSTITUTE(ADDRESS(1,$A54+($AN$7-$AN$8),4),"1","")&amp;MATCH(D$3,ALS!$A:$A,0)+ROW(ALS!$A:$A)-1)),INDIRECT("ALS!"&amp;SUBSTITUTE(ADDRESS(1,$A54+($AN$7-$AN$8),4),"1","")&amp;MATCH(D$3,ALS!$A:$A,0)+ROW(ALS!$A:$A)-1),IF(INDIRECT("ALS!"&amp;SUBSTITUTE(ADDRESS(1,$A54+($AN$7-$AN$8),4),"1","")&amp;MATCH(D$3,ALS!$A:$A,0)+ROW(ALS!$A:$A)-1)="n.d.","n.d.",IF(VALUE(SUBSTITUTE(SUBSTITUTE(INDIRECT("ALS!"&amp;SUBSTITUTE(ADDRESS(1,$A54+($AN$7-$AN$8),4),"1","")&amp;MATCH(D$3,ALS!$A:$A,0)+ROW(ALS!$A:$A)-1),".",","),"&lt;",""))&lt;=AV$4,"&lt;"&amp;AV$4,VALUE(SUBSTITUTE(SUBSTITUTE(INDIRECT("ALS!"&amp;SUBSTITUTE(ADDRESS(1,$A54+($AN$7-$AN$8),4),"1","")&amp;MATCH(D$3,ALS!$A:$A,0)+ROW(ALS!$A:$A)-1),".",","),"&lt;","")))))</f>
        <v>#VALUE!</v>
      </c>
      <c r="E54" s="22" t="e">
        <f ca="1">IF(ISERROR(INDIRECT("ALS!"&amp;SUBSTITUTE(ADDRESS(1,$A54+($AN$7-$AN$8),4),"1","")&amp;MATCH(E$3,ALS!$A:$A,0)+ROW(ALS!$A:$A)-1)),INDIRECT("ALS!"&amp;SUBSTITUTE(ADDRESS(1,$A54+($AN$7-$AN$8),4),"1","")&amp;MATCH(E$3,ALS!$A:$A,0)+ROW(ALS!$A:$A)-1),IF(INDIRECT("ALS!"&amp;SUBSTITUTE(ADDRESS(1,$A54+($AN$7-$AN$8),4),"1","")&amp;MATCH(E$3,ALS!$A:$A,0)+ROW(ALS!$A:$A)-1)="n.d.","n.d.",IF(VALUE(SUBSTITUTE(SUBSTITUTE(INDIRECT("ALS!"&amp;SUBSTITUTE(ADDRESS(1,$A54+($AN$7-$AN$8),4),"1","")&amp;MATCH(E$3,ALS!$A:$A,0)+ROW(ALS!$A:$A)-1),".",","),"&lt;",""))&lt;=AW$4,"&lt;"&amp;AW$4,VALUE(SUBSTITUTE(SUBSTITUTE(INDIRECT("ALS!"&amp;SUBSTITUTE(ADDRESS(1,$A54+($AN$7-$AN$8),4),"1","")&amp;MATCH(E$3,ALS!$A:$A,0)+ROW(ALS!$A:$A)-1),".",","),"&lt;","")))))</f>
        <v>#VALUE!</v>
      </c>
      <c r="F54" s="22" t="e">
        <f ca="1">IF(ISERROR(INDIRECT("ALS!"&amp;SUBSTITUTE(ADDRESS(1,$A54+($AN$7-$AN$8),4),"1","")&amp;MATCH(F$3,ALS!$A:$A,0)+ROW(ALS!$A:$A)-1)),INDIRECT("ALS!"&amp;SUBSTITUTE(ADDRESS(1,$A54+($AN$7-$AN$8),4),"1","")&amp;MATCH(F$3,ALS!$A:$A,0)+ROW(ALS!$A:$A)-1),IF(INDIRECT("ALS!"&amp;SUBSTITUTE(ADDRESS(1,$A54+($AN$7-$AN$8),4),"1","")&amp;MATCH(F$3,ALS!$A:$A,0)+ROW(ALS!$A:$A)-1)="n.d.","n.d.",IF(VALUE(SUBSTITUTE(SUBSTITUTE(INDIRECT("ALS!"&amp;SUBSTITUTE(ADDRESS(1,$A54+($AN$7-$AN$8),4),"1","")&amp;MATCH(F$3,ALS!$A:$A,0)+ROW(ALS!$A:$A)-1),".",","),"&lt;",""))&lt;=AX$4,"&lt;"&amp;AX$4,VALUE(SUBSTITUTE(SUBSTITUTE(INDIRECT("ALS!"&amp;SUBSTITUTE(ADDRESS(1,$A54+($AN$7-$AN$8),4),"1","")&amp;MATCH(F$3,ALS!$A:$A,0)+ROW(ALS!$A:$A)-1),".",","),"&lt;","")))))</f>
        <v>#VALUE!</v>
      </c>
      <c r="G54" s="26" t="e">
        <f ca="1">_xlfn.LET(_xlpm.GetVal,INDIRECT("ALS!"&amp;SUBSTITUTE(ADDRESS(1,$A54+($AN$7-$AN$8),4),"1","")&amp;MATCH(G$3,ALS!$A:$A,0)+ROW(ALS!$A$1:$A$200)-1),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54" s="26" t="e">
        <f ca="1">_xlfn.LET(_xlpm.GetVal,INDIRECT("ALS!"&amp;SUBSTITUTE(ADDRESS(1,$A54+($AN$7-$AN$8),4),"1","")&amp;MATCH(H$3,ALS!$A:$A,0)+ROW(ALS!$A$1:$A$200)-1),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54" s="26" t="e">
        <f ca="1">_xlfn.LET(_xlpm.GetVal,INDIRECT("ALS!"&amp;SUBSTITUTE(ADDRESS(1,$A54+($AN$7-$AN$8),4),"1","")&amp;MATCH(I$3,ALS!$A:$A,0)+ROW(ALS!$A$1:$A$200)-1),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54" s="26" t="e">
        <f ca="1">_xlfn.LET(_xlpm.GetVal,INDIRECT("ALS!"&amp;SUBSTITUTE(ADDRESS(1,$A54+($AN$7-$AN$8),4),"1","")&amp;MATCH(J$3,ALS!$A:$A,0)+ROW(ALS!$A$1:$A$200)-1),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54" s="26" t="e">
        <f ca="1">_xlfn.LET(_xlpm.GetVal,INDIRECT("ALS!"&amp;SUBSTITUTE(ADDRESS(1,$A54+($AN$7-$AN$8),4),"1","")&amp;MATCH(K$3,ALS!$A:$A,0)+ROW(ALS!$A$1:$A$200)-1),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54" s="26" t="e">
        <f ca="1">_xlfn.LET(_xlpm.GetVal,INDIRECT("ALS!"&amp;SUBSTITUTE(ADDRESS(1,$A54+($AN$7-$AN$8),4),"1","")&amp;MATCH(L$3,ALS!$A:$A,0)+ROW(ALS!$A$1:$A$200)-1),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54" s="26" t="e">
        <f ca="1">_xlfn.LET(_xlpm.GetVal,INDIRECT("ALS!"&amp;SUBSTITUTE(ADDRESS(1,$A54+($AN$7-$AN$8),4),"1","")&amp;MATCH(M$3,ALS!$A:$A,0)+ROW(ALS!$A$1:$A$200)-1),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54" s="26" t="e">
        <f ca="1">_xlfn.LET(_xlpm.GetVal,INDIRECT("ALS!"&amp;SUBSTITUTE(ADDRESS(1,$A54+($AN$7-$AN$8),4),"1","")&amp;MATCH(N$3,ALS!$A:$A,0)+ROW(ALS!$A$1:$A$200)-1),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54" s="26" t="e">
        <f ca="1">_xlfn.LET(_xlpm.GetVal,INDIRECT("ALS!"&amp;SUBSTITUTE(ADDRESS(1,$A54+($AN$7-$AN$8),4),"1","")&amp;MATCH(O$3,ALS!$A:$A,0)+ROW(ALS!$A$1:$A$200)-1),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54" s="26" t="e">
        <f ca="1">_xlfn.LET(_xlpm.GetVal,INDIRECT("ALS!"&amp;SUBSTITUTE(ADDRESS(1,$A54+($AN$7-$AN$8),4),"1","")&amp;MATCH(P$3,ALS!$A:$A,0)+ROW(ALS!$A$1:$A$200)-1),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54" s="26" t="e">
        <f ca="1">_xlfn.LET(_xlpm.GetVal,INDIRECT("ALS!"&amp;SUBSTITUTE(ADDRESS(1,$A54+($AN$7-$AN$8),4),"1","")&amp;MATCH(Q$3,ALS!$A:$A,0)+ROW(ALS!$A$1:$A$200)-1),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54" s="26" t="e">
        <f ca="1">_xlfn.LET(_xlpm.GetVal,INDIRECT("ALS!"&amp;SUBSTITUTE(ADDRESS(1,$A54+($AN$7-$AN$8),4),"1","")&amp;MATCH(R$3,ALS!$A:$A,0)+ROW(ALS!$A$1:$A$200)-1),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54" s="26" t="e">
        <f ca="1">_xlfn.LET(_xlpm.GetVal,INDIRECT("ALS!"&amp;SUBSTITUTE(ADDRESS(1,$A54+($AN$7-$AN$8),4),"1","")&amp;MATCH(S$3,ALS!$A:$A,0)+ROW(ALS!$A$1:$A$200)-1),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54" s="26" t="e">
        <f ca="1">_xlfn.LET(_xlpm.GetVal,INDIRECT("ALS!"&amp;SUBSTITUTE(ADDRESS(1,$A54+($AN$7-$AN$8),4),"1","")&amp;MATCH(T$3,ALS!$A:$A,0)+ROW(ALS!$A$1:$A$200)-1),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54" s="26" t="e">
        <f ca="1">_xlfn.LET(_xlpm.GetVal,INDIRECT("ALS!"&amp;SUBSTITUTE(ADDRESS(1,$A54+($AN$7-$AN$8),4),"1","")&amp;MATCH(U$3,ALS!$A:$A,0)+ROW(ALS!$A$1:$A$200)-1),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54" s="26" t="e">
        <f ca="1">_xlfn.LET(_xlpm.GetVal,INDIRECT("ALS!"&amp;SUBSTITUTE(ADDRESS(1,$A54+($AN$7-$AN$8),4),"1","")&amp;MATCH(V$3,ALS!$A:$A,0)+ROW(ALS!$A$1:$A$200)-1),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54" s="26" t="e">
        <f ca="1">_xlfn.LET(_xlpm.GetVal,INDIRECT("ALS!"&amp;SUBSTITUTE(ADDRESS(1,$A54+($AN$7-$AN$8),4),"1","")&amp;MATCH(W$3,ALS!$A:$A,0)+ROW(ALS!$A$1:$A$200)-1),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54" s="26" t="e">
        <f ca="1">_xlfn.LET(_xlpm.GetVal,INDIRECT("ALS!"&amp;SUBSTITUTE(ADDRESS(1,$A54+($AN$7-$AN$8),4),"1","")&amp;MATCH(X$3,ALS!$A:$A,0)+ROW(ALS!$A$1:$A$200)-1),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54" s="26" t="e">
        <f ca="1">_xlfn.LET(_xlpm.GetVal,INDIRECT("ALS!"&amp;SUBSTITUTE(ADDRESS(1,$A54+($AN$7-$AN$8),4),"1","")&amp;MATCH(Y$3,ALS!$A:$A,0)+ROW(ALS!$A$1:$A$200)-1),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54" s="26" t="e">
        <f ca="1">_xlfn.LET(_xlpm.GetVal,INDIRECT("ALS!"&amp;SUBSTITUTE(ADDRESS(1,$A54+($AN$7-$AN$8),4),"1","")&amp;MATCH(Z$3,ALS!$A:$A,0)+ROW(ALS!$A$1:$A$200)-1),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54" s="26" t="e">
        <f ca="1">_xlfn.LET(_xlpm.GetVal,INDIRECT("ALS!"&amp;SUBSTITUTE(ADDRESS(1,$A54+($AN$7-$AN$8),4),"1","")&amp;MATCH(AA$3,ALS!$A:$A,0)+ROW(ALS!$A$1:$A$200)-1),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54" s="26" t="e">
        <f ca="1">_xlfn.LET(_xlpm.GetVal,INDIRECT("ALS!"&amp;SUBSTITUTE(ADDRESS(1,$A54+($AN$7-$AN$8),4),"1","")&amp;MATCH(AB$3,ALS!$A:$A,0)+ROW(ALS!$A$1:$A$200)-1),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54" s="26" t="e">
        <f ca="1">_xlfn.LET(_xlpm.GetVal,INDIRECT("ALS!"&amp;SUBSTITUTE(ADDRESS(1,$A54+($AN$7-$AN$8),4),"1","")&amp;MATCH(AC$3,ALS!$A:$A,0)+ROW(ALS!$A$1:$A$200)-1),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54" s="26" t="e">
        <f ca="1">_xlfn.LET(_xlpm.GetVal,INDIRECT("ALS!"&amp;SUBSTITUTE(ADDRESS(1,$A54+($AN$7-$AN$8),4),"1","")&amp;MATCH(AD$3,ALS!$A:$A,0)+ROW(ALS!$A$1:$A$200)-1),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54" s="26" t="e">
        <f ca="1">_xlfn.LET(_xlpm.GetVal,INDIRECT("ALS!"&amp;SUBSTITUTE(ADDRESS(1,$A54+($AN$7-$AN$8),4),"1","")&amp;MATCH(AE$3,ALS!$A:$A,0)+ROW(ALS!$A$1:$A$200)-1),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54" s="26" t="e">
        <f ca="1">_xlfn.LET(_xlpm.GetVal,INDIRECT("ALS!"&amp;SUBSTITUTE(ADDRESS(1,$A54+($AN$7-$AN$8),4),"1","")&amp;MATCH(AF$3,ALS!$A:$A,0)+ROW(ALS!$A$1:$A$200)-1),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54" s="26" t="e">
        <f ca="1">_xlfn.LET(_xlpm.GetVal,INDIRECT("ALS!"&amp;SUBSTITUTE(ADDRESS(1,$A54+($AN$7-$AN$8),4),"1","")&amp;MATCH(AG$3,ALS!$A:$A,0)+ROW(ALS!$A$1:$A$200)-1),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54" s="25" t="str">
        <f t="shared" ca="1" si="5"/>
        <v/>
      </c>
      <c r="AI54" s="26" t="e">
        <f ca="1">_xlfn.IFS(SUBSTITUTE(INDIRECT("ALS!"&amp;SUBSTITUTE(ADDRESS(1,$A54+($AN$7-$AN$8),4),"1","")&amp;MATCH(AI$3,ALS!$A:$A,0)+ROW(ALS!$A:$A)-1)," ","")="","",ISERROR(INDIRECT("ALS!"&amp;SUBSTITUTE(ADDRESS(1,$A54+($AN$7-$AN$8),4),"1","")&amp;MATCH(AI$3,ALS!$A:$A,0)+ROW(ALS!$A:$A)-1)),INDIRECT("ALS!"&amp;SUBSTITUTE(ADDRESS(1,$A54+($AN$7-$AN$8),4),"1","")&amp;MATCH(AI$3,ALS!$A:$A,0)+ROW(ALS!$A:$A)-1),OR(LOWER(SUBSTITUTE(SUBSTITUTE(INDIRECT("ALS!"&amp;SUBSTITUTE(ADDRESS(1,$A54+($AN$7-$AN$8),4),"1","")&amp;MATCH(AI$3,ALS!$A:$A,0)+ROW(ALS!$A:$A)-1),".","")," ",""))="nd",LOWER(SUBSTITUTE(SUBSTITUTE(INDIRECT("ALS!"&amp;SUBSTITUTE(ADDRESS(1,$A54+($AN$7-$AN$8),4),"1","")&amp;MATCH(AI$3,ALS!$A:$A,0)+ROW(ALS!$A:$A)-1),".","")," ",""))="ikkepåvist"),"n.d.",OR(LEFT(LOWER(SUBSTITUTE(SUBSTITUTE(INDIRECT("ALS!"&amp;SUBSTITUTE(ADDRESS(1,$A54+($AN$7-$AN$8),4),"1","")&amp;MATCH(AI$3,ALS!$A:$A,0)+ROW(ALS!$A:$A)-1),".",",")," ","")),2)="&lt; ",LEFT(LOWER(SUBSTITUTE(SUBSTITUTE(INDIRECT("ALS!"&amp;SUBSTITUTE(ADDRESS(1,$A54+($AN$7-$AN$8),4),"1","")&amp;MATCH(AI$3,ALS!$A:$A,0)+ROW(ALS!$A:$A)-1),".",",")," ","")),1)="&lt;"),"&lt;"&amp;VALUE(SUBSTITUTE(SUBSTITUTE(SUBSTITUTE(INDIRECT("ALS!"&amp;SUBSTITUTE(ADDRESS(1,$A54+($AN$7-$AN$8),4),"1","")&amp;MATCH(AI$3,ALS!$A:$A,0)+ROW(ALS!$A:$A)-1),".",",")," ",""),"&lt;",""))*AI$2,NOT(ISERROR(VALUE(SUBSTITUTE(SUBSTITUTE(INDIRECT("ALS!"&amp;SUBSTITUTE(ADDRESS(1,$A54+($AN$7-$AN$8),4),"1","")&amp;MATCH(AI$3,ALS!$A:$A,0)+ROW(ALS!$A:$A)-1),".",",")," ","")))),VALUE(SUBSTITUTE(SUBSTITUTE(INDIRECT("ALS!"&amp;SUBSTITUTE(ADDRESS(1,$A54+($AN$7-$AN$8),4),"1","")&amp;MATCH(AI$3,ALS!$A:$A,0)+ROW(ALS!$A:$A)-1),".",",")," ","")),TRUE,"ERROR")</f>
        <v>#VALUE!</v>
      </c>
      <c r="AJ54" s="26" t="e">
        <f ca="1">_xlfn.IFS(SUBSTITUTE(INDIRECT("ALS!"&amp;SUBSTITUTE(ADDRESS(1,$A54+($AN$7-$AN$8),4),"1","")&amp;MATCH(AJ$3,ALS!$A:$A,0)+ROW(ALS!$A:$A)-1)," ","")="","",ISERROR(INDIRECT("ALS!"&amp;SUBSTITUTE(ADDRESS(1,$A54+($AN$7-$AN$8),4),"1","")&amp;MATCH(AJ$3,ALS!$A:$A,0)+ROW(ALS!$A:$A)-1)),INDIRECT("ALS!"&amp;SUBSTITUTE(ADDRESS(1,$A54+($AN$7-$AN$8),4),"1","")&amp;MATCH(AJ$3,ALS!$A:$A,0)+ROW(ALS!$A:$A)-1),OR(LOWER(SUBSTITUTE(SUBSTITUTE(INDIRECT("ALS!"&amp;SUBSTITUTE(ADDRESS(1,$A54+($AN$7-$AN$8),4),"1","")&amp;MATCH(AJ$3,ALS!$A:$A,0)+ROW(ALS!$A:$A)-1),".","")," ",""))="nd",LOWER(SUBSTITUTE(SUBSTITUTE(INDIRECT("ALS!"&amp;SUBSTITUTE(ADDRESS(1,$A54+($AN$7-$AN$8),4),"1","")&amp;MATCH(AJ$3,ALS!$A:$A,0)+ROW(ALS!$A:$A)-1),".","")," ",""))="ikkepåvist"),"n.d.",OR(LEFT(LOWER(SUBSTITUTE(SUBSTITUTE(INDIRECT("ALS!"&amp;SUBSTITUTE(ADDRESS(1,$A54+($AN$7-$AN$8),4),"1","")&amp;MATCH(AJ$3,ALS!$A:$A,0)+ROW(ALS!$A:$A)-1),".",",")," ","")),2)="&lt; ",LEFT(LOWER(SUBSTITUTE(SUBSTITUTE(INDIRECT("ALS!"&amp;SUBSTITUTE(ADDRESS(1,$A54+($AN$7-$AN$8),4),"1","")&amp;MATCH(AJ$3,ALS!$A:$A,0)+ROW(ALS!$A:$A)-1),".",",")," ","")),1)="&lt;"),"&lt;"&amp;VALUE(SUBSTITUTE(SUBSTITUTE(SUBSTITUTE(INDIRECT("ALS!"&amp;SUBSTITUTE(ADDRESS(1,$A54+($AN$7-$AN$8),4),"1","")&amp;MATCH(AJ$3,ALS!$A:$A,0)+ROW(ALS!$A:$A)-1),".",",")," ",""),"&lt;",""))*AJ$2,NOT(ISERROR(VALUE(SUBSTITUTE(SUBSTITUTE(INDIRECT("ALS!"&amp;SUBSTITUTE(ADDRESS(1,$A54+($AN$7-$AN$8),4),"1","")&amp;MATCH(AJ$3,ALS!$A:$A,0)+ROW(ALS!$A:$A)-1),".",",")," ","")))),VALUE(SUBSTITUTE(SUBSTITUTE(INDIRECT("ALS!"&amp;SUBSTITUTE(ADDRESS(1,$A54+($AN$7-$AN$8),4),"1","")&amp;MATCH(AJ$3,ALS!$A:$A,0)+ROW(ALS!$A:$A)-1),".",",")," ","")),TRUE,"ERROR")</f>
        <v>#VALUE!</v>
      </c>
    </row>
    <row r="55" spans="1:36" x14ac:dyDescent="0.25">
      <c r="A55" t="e">
        <f t="shared" ca="1" si="6"/>
        <v>#VALUE!</v>
      </c>
      <c r="B55" t="e">
        <f ca="1">IF(
LEN(C55)&gt;0,
SUBSTITUTE(SUBSTITUTE(SUBSTITUTE(INDIRECT("ALS!"&amp;SUBSTITUTE(ADDRESS(1,A55+($AN$7-$AN$8),4),"1","")&amp;MATCH("ELEMENT",ALS!A:A,0)+ROW(ALS!A:A)-1),"Jord",""),"Sediment",""),C55,""),
SUBSTITUTE(SUBSTITUTE(INDIRECT("ALS!"&amp;SUBSTITUTE(ADDRESS(1,A55+($AN$7-$AN$8),4),"1","")&amp;MATCH("ELEMENT",ALS!A:A,0)+ROW(ALS!A:A)-1),"Jord",""),"Sediment","")
)</f>
        <v>#VALUE!</v>
      </c>
      <c r="C55" t="str">
        <f ca="1" xml:space="preserve">
_xlfn.LET(_xlpm.GetName,INDIRECT("ALS!"&amp;SUBSTITUTE(ADDRESS(1,A55+($AN$7-$AN$8),4),"1","")&amp;MATCH("ELEMENT",ALS!$A$1:$A$200,0)+ROW(ALS!$A$1:$A$200)-1),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55" s="22" t="e">
        <f ca="1">IF(ISERROR(INDIRECT("ALS!"&amp;SUBSTITUTE(ADDRESS(1,$A55+($AN$7-$AN$8),4),"1","")&amp;MATCH(D$3,ALS!$A:$A,0)+ROW(ALS!$A:$A)-1)),INDIRECT("ALS!"&amp;SUBSTITUTE(ADDRESS(1,$A55+($AN$7-$AN$8),4),"1","")&amp;MATCH(D$3,ALS!$A:$A,0)+ROW(ALS!$A:$A)-1),IF(INDIRECT("ALS!"&amp;SUBSTITUTE(ADDRESS(1,$A55+($AN$7-$AN$8),4),"1","")&amp;MATCH(D$3,ALS!$A:$A,0)+ROW(ALS!$A:$A)-1)="n.d.","n.d.",IF(VALUE(SUBSTITUTE(SUBSTITUTE(INDIRECT("ALS!"&amp;SUBSTITUTE(ADDRESS(1,$A55+($AN$7-$AN$8),4),"1","")&amp;MATCH(D$3,ALS!$A:$A,0)+ROW(ALS!$A:$A)-1),".",","),"&lt;",""))&lt;=AV$4,"&lt;"&amp;AV$4,VALUE(SUBSTITUTE(SUBSTITUTE(INDIRECT("ALS!"&amp;SUBSTITUTE(ADDRESS(1,$A55+($AN$7-$AN$8),4),"1","")&amp;MATCH(D$3,ALS!$A:$A,0)+ROW(ALS!$A:$A)-1),".",","),"&lt;","")))))</f>
        <v>#VALUE!</v>
      </c>
      <c r="E55" s="22" t="e">
        <f ca="1">IF(ISERROR(INDIRECT("ALS!"&amp;SUBSTITUTE(ADDRESS(1,$A55+($AN$7-$AN$8),4),"1","")&amp;MATCH(E$3,ALS!$A:$A,0)+ROW(ALS!$A:$A)-1)),INDIRECT("ALS!"&amp;SUBSTITUTE(ADDRESS(1,$A55+($AN$7-$AN$8),4),"1","")&amp;MATCH(E$3,ALS!$A:$A,0)+ROW(ALS!$A:$A)-1),IF(INDIRECT("ALS!"&amp;SUBSTITUTE(ADDRESS(1,$A55+($AN$7-$AN$8),4),"1","")&amp;MATCH(E$3,ALS!$A:$A,0)+ROW(ALS!$A:$A)-1)="n.d.","n.d.",IF(VALUE(SUBSTITUTE(SUBSTITUTE(INDIRECT("ALS!"&amp;SUBSTITUTE(ADDRESS(1,$A55+($AN$7-$AN$8),4),"1","")&amp;MATCH(E$3,ALS!$A:$A,0)+ROW(ALS!$A:$A)-1),".",","),"&lt;",""))&lt;=AW$4,"&lt;"&amp;AW$4,VALUE(SUBSTITUTE(SUBSTITUTE(INDIRECT("ALS!"&amp;SUBSTITUTE(ADDRESS(1,$A55+($AN$7-$AN$8),4),"1","")&amp;MATCH(E$3,ALS!$A:$A,0)+ROW(ALS!$A:$A)-1),".",","),"&lt;","")))))</f>
        <v>#VALUE!</v>
      </c>
      <c r="F55" s="22" t="e">
        <f ca="1">IF(ISERROR(INDIRECT("ALS!"&amp;SUBSTITUTE(ADDRESS(1,$A55+($AN$7-$AN$8),4),"1","")&amp;MATCH(F$3,ALS!$A:$A,0)+ROW(ALS!$A:$A)-1)),INDIRECT("ALS!"&amp;SUBSTITUTE(ADDRESS(1,$A55+($AN$7-$AN$8),4),"1","")&amp;MATCH(F$3,ALS!$A:$A,0)+ROW(ALS!$A:$A)-1),IF(INDIRECT("ALS!"&amp;SUBSTITUTE(ADDRESS(1,$A55+($AN$7-$AN$8),4),"1","")&amp;MATCH(F$3,ALS!$A:$A,0)+ROW(ALS!$A:$A)-1)="n.d.","n.d.",IF(VALUE(SUBSTITUTE(SUBSTITUTE(INDIRECT("ALS!"&amp;SUBSTITUTE(ADDRESS(1,$A55+($AN$7-$AN$8),4),"1","")&amp;MATCH(F$3,ALS!$A:$A,0)+ROW(ALS!$A:$A)-1),".",","),"&lt;",""))&lt;=AX$4,"&lt;"&amp;AX$4,VALUE(SUBSTITUTE(SUBSTITUTE(INDIRECT("ALS!"&amp;SUBSTITUTE(ADDRESS(1,$A55+($AN$7-$AN$8),4),"1","")&amp;MATCH(F$3,ALS!$A:$A,0)+ROW(ALS!$A:$A)-1),".",","),"&lt;","")))))</f>
        <v>#VALUE!</v>
      </c>
      <c r="G55" s="26" t="e">
        <f ca="1">_xlfn.LET(_xlpm.GetVal,INDIRECT("ALS!"&amp;SUBSTITUTE(ADDRESS(1,$A55+($AN$7-$AN$8),4),"1","")&amp;MATCH(G$3,ALS!$A:$A,0)+ROW(ALS!$A$1:$A$200)-1),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55" s="26" t="e">
        <f ca="1">_xlfn.LET(_xlpm.GetVal,INDIRECT("ALS!"&amp;SUBSTITUTE(ADDRESS(1,$A55+($AN$7-$AN$8),4),"1","")&amp;MATCH(H$3,ALS!$A:$A,0)+ROW(ALS!$A$1:$A$200)-1),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55" s="26" t="e">
        <f ca="1">_xlfn.LET(_xlpm.GetVal,INDIRECT("ALS!"&amp;SUBSTITUTE(ADDRESS(1,$A55+($AN$7-$AN$8),4),"1","")&amp;MATCH(I$3,ALS!$A:$A,0)+ROW(ALS!$A$1:$A$200)-1),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55" s="26" t="e">
        <f ca="1">_xlfn.LET(_xlpm.GetVal,INDIRECT("ALS!"&amp;SUBSTITUTE(ADDRESS(1,$A55+($AN$7-$AN$8),4),"1","")&amp;MATCH(J$3,ALS!$A:$A,0)+ROW(ALS!$A$1:$A$200)-1),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55" s="26" t="e">
        <f ca="1">_xlfn.LET(_xlpm.GetVal,INDIRECT("ALS!"&amp;SUBSTITUTE(ADDRESS(1,$A55+($AN$7-$AN$8),4),"1","")&amp;MATCH(K$3,ALS!$A:$A,0)+ROW(ALS!$A$1:$A$200)-1),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55" s="26" t="e">
        <f ca="1">_xlfn.LET(_xlpm.GetVal,INDIRECT("ALS!"&amp;SUBSTITUTE(ADDRESS(1,$A55+($AN$7-$AN$8),4),"1","")&amp;MATCH(L$3,ALS!$A:$A,0)+ROW(ALS!$A$1:$A$200)-1),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55" s="26" t="e">
        <f ca="1">_xlfn.LET(_xlpm.GetVal,INDIRECT("ALS!"&amp;SUBSTITUTE(ADDRESS(1,$A55+($AN$7-$AN$8),4),"1","")&amp;MATCH(M$3,ALS!$A:$A,0)+ROW(ALS!$A$1:$A$200)-1),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55" s="26" t="e">
        <f ca="1">_xlfn.LET(_xlpm.GetVal,INDIRECT("ALS!"&amp;SUBSTITUTE(ADDRESS(1,$A55+($AN$7-$AN$8),4),"1","")&amp;MATCH(N$3,ALS!$A:$A,0)+ROW(ALS!$A$1:$A$200)-1),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55" s="26" t="e">
        <f ca="1">_xlfn.LET(_xlpm.GetVal,INDIRECT("ALS!"&amp;SUBSTITUTE(ADDRESS(1,$A55+($AN$7-$AN$8),4),"1","")&amp;MATCH(O$3,ALS!$A:$A,0)+ROW(ALS!$A$1:$A$200)-1),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55" s="26" t="e">
        <f ca="1">_xlfn.LET(_xlpm.GetVal,INDIRECT("ALS!"&amp;SUBSTITUTE(ADDRESS(1,$A55+($AN$7-$AN$8),4),"1","")&amp;MATCH(P$3,ALS!$A:$A,0)+ROW(ALS!$A$1:$A$200)-1),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55" s="26" t="e">
        <f ca="1">_xlfn.LET(_xlpm.GetVal,INDIRECT("ALS!"&amp;SUBSTITUTE(ADDRESS(1,$A55+($AN$7-$AN$8),4),"1","")&amp;MATCH(Q$3,ALS!$A:$A,0)+ROW(ALS!$A$1:$A$200)-1),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55" s="26" t="e">
        <f ca="1">_xlfn.LET(_xlpm.GetVal,INDIRECT("ALS!"&amp;SUBSTITUTE(ADDRESS(1,$A55+($AN$7-$AN$8),4),"1","")&amp;MATCH(R$3,ALS!$A:$A,0)+ROW(ALS!$A$1:$A$200)-1),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55" s="26" t="e">
        <f ca="1">_xlfn.LET(_xlpm.GetVal,INDIRECT("ALS!"&amp;SUBSTITUTE(ADDRESS(1,$A55+($AN$7-$AN$8),4),"1","")&amp;MATCH(S$3,ALS!$A:$A,0)+ROW(ALS!$A$1:$A$200)-1),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55" s="26" t="e">
        <f ca="1">_xlfn.LET(_xlpm.GetVal,INDIRECT("ALS!"&amp;SUBSTITUTE(ADDRESS(1,$A55+($AN$7-$AN$8),4),"1","")&amp;MATCH(T$3,ALS!$A:$A,0)+ROW(ALS!$A$1:$A$200)-1),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55" s="26" t="e">
        <f ca="1">_xlfn.LET(_xlpm.GetVal,INDIRECT("ALS!"&amp;SUBSTITUTE(ADDRESS(1,$A55+($AN$7-$AN$8),4),"1","")&amp;MATCH(U$3,ALS!$A:$A,0)+ROW(ALS!$A$1:$A$200)-1),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55" s="26" t="e">
        <f ca="1">_xlfn.LET(_xlpm.GetVal,INDIRECT("ALS!"&amp;SUBSTITUTE(ADDRESS(1,$A55+($AN$7-$AN$8),4),"1","")&amp;MATCH(V$3,ALS!$A:$A,0)+ROW(ALS!$A$1:$A$200)-1),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55" s="26" t="e">
        <f ca="1">_xlfn.LET(_xlpm.GetVal,INDIRECT("ALS!"&amp;SUBSTITUTE(ADDRESS(1,$A55+($AN$7-$AN$8),4),"1","")&amp;MATCH(W$3,ALS!$A:$A,0)+ROW(ALS!$A$1:$A$200)-1),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55" s="26" t="e">
        <f ca="1">_xlfn.LET(_xlpm.GetVal,INDIRECT("ALS!"&amp;SUBSTITUTE(ADDRESS(1,$A55+($AN$7-$AN$8),4),"1","")&amp;MATCH(X$3,ALS!$A:$A,0)+ROW(ALS!$A$1:$A$200)-1),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55" s="26" t="e">
        <f ca="1">_xlfn.LET(_xlpm.GetVal,INDIRECT("ALS!"&amp;SUBSTITUTE(ADDRESS(1,$A55+($AN$7-$AN$8),4),"1","")&amp;MATCH(Y$3,ALS!$A:$A,0)+ROW(ALS!$A$1:$A$200)-1),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55" s="26" t="e">
        <f ca="1">_xlfn.LET(_xlpm.GetVal,INDIRECT("ALS!"&amp;SUBSTITUTE(ADDRESS(1,$A55+($AN$7-$AN$8),4),"1","")&amp;MATCH(Z$3,ALS!$A:$A,0)+ROW(ALS!$A$1:$A$200)-1),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55" s="26" t="e">
        <f ca="1">_xlfn.LET(_xlpm.GetVal,INDIRECT("ALS!"&amp;SUBSTITUTE(ADDRESS(1,$A55+($AN$7-$AN$8),4),"1","")&amp;MATCH(AA$3,ALS!$A:$A,0)+ROW(ALS!$A$1:$A$200)-1),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55" s="26" t="e">
        <f ca="1">_xlfn.LET(_xlpm.GetVal,INDIRECT("ALS!"&amp;SUBSTITUTE(ADDRESS(1,$A55+($AN$7-$AN$8),4),"1","")&amp;MATCH(AB$3,ALS!$A:$A,0)+ROW(ALS!$A$1:$A$200)-1),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55" s="26" t="e">
        <f ca="1">_xlfn.LET(_xlpm.GetVal,INDIRECT("ALS!"&amp;SUBSTITUTE(ADDRESS(1,$A55+($AN$7-$AN$8),4),"1","")&amp;MATCH(AC$3,ALS!$A:$A,0)+ROW(ALS!$A$1:$A$200)-1),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55" s="26" t="e">
        <f ca="1">_xlfn.LET(_xlpm.GetVal,INDIRECT("ALS!"&amp;SUBSTITUTE(ADDRESS(1,$A55+($AN$7-$AN$8),4),"1","")&amp;MATCH(AD$3,ALS!$A:$A,0)+ROW(ALS!$A$1:$A$200)-1),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55" s="26" t="e">
        <f ca="1">_xlfn.LET(_xlpm.GetVal,INDIRECT("ALS!"&amp;SUBSTITUTE(ADDRESS(1,$A55+($AN$7-$AN$8),4),"1","")&amp;MATCH(AE$3,ALS!$A:$A,0)+ROW(ALS!$A$1:$A$200)-1),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55" s="26" t="e">
        <f ca="1">_xlfn.LET(_xlpm.GetVal,INDIRECT("ALS!"&amp;SUBSTITUTE(ADDRESS(1,$A55+($AN$7-$AN$8),4),"1","")&amp;MATCH(AF$3,ALS!$A:$A,0)+ROW(ALS!$A$1:$A$200)-1),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55" s="26" t="e">
        <f ca="1">_xlfn.LET(_xlpm.GetVal,INDIRECT("ALS!"&amp;SUBSTITUTE(ADDRESS(1,$A55+($AN$7-$AN$8),4),"1","")&amp;MATCH(AG$3,ALS!$A:$A,0)+ROW(ALS!$A$1:$A$200)-1),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55" s="25" t="str">
        <f t="shared" ca="1" si="5"/>
        <v/>
      </c>
      <c r="AI55" s="26" t="e">
        <f ca="1">_xlfn.IFS(SUBSTITUTE(INDIRECT("ALS!"&amp;SUBSTITUTE(ADDRESS(1,$A55+($AN$7-$AN$8),4),"1","")&amp;MATCH(AI$3,ALS!$A:$A,0)+ROW(ALS!$A:$A)-1)," ","")="","",ISERROR(INDIRECT("ALS!"&amp;SUBSTITUTE(ADDRESS(1,$A55+($AN$7-$AN$8),4),"1","")&amp;MATCH(AI$3,ALS!$A:$A,0)+ROW(ALS!$A:$A)-1)),INDIRECT("ALS!"&amp;SUBSTITUTE(ADDRESS(1,$A55+($AN$7-$AN$8),4),"1","")&amp;MATCH(AI$3,ALS!$A:$A,0)+ROW(ALS!$A:$A)-1),OR(LOWER(SUBSTITUTE(SUBSTITUTE(INDIRECT("ALS!"&amp;SUBSTITUTE(ADDRESS(1,$A55+($AN$7-$AN$8),4),"1","")&amp;MATCH(AI$3,ALS!$A:$A,0)+ROW(ALS!$A:$A)-1),".","")," ",""))="nd",LOWER(SUBSTITUTE(SUBSTITUTE(INDIRECT("ALS!"&amp;SUBSTITUTE(ADDRESS(1,$A55+($AN$7-$AN$8),4),"1","")&amp;MATCH(AI$3,ALS!$A:$A,0)+ROW(ALS!$A:$A)-1),".","")," ",""))="ikkepåvist"),"n.d.",OR(LEFT(LOWER(SUBSTITUTE(SUBSTITUTE(INDIRECT("ALS!"&amp;SUBSTITUTE(ADDRESS(1,$A55+($AN$7-$AN$8),4),"1","")&amp;MATCH(AI$3,ALS!$A:$A,0)+ROW(ALS!$A:$A)-1),".",",")," ","")),2)="&lt; ",LEFT(LOWER(SUBSTITUTE(SUBSTITUTE(INDIRECT("ALS!"&amp;SUBSTITUTE(ADDRESS(1,$A55+($AN$7-$AN$8),4),"1","")&amp;MATCH(AI$3,ALS!$A:$A,0)+ROW(ALS!$A:$A)-1),".",",")," ","")),1)="&lt;"),"&lt;"&amp;VALUE(SUBSTITUTE(SUBSTITUTE(SUBSTITUTE(INDIRECT("ALS!"&amp;SUBSTITUTE(ADDRESS(1,$A55+($AN$7-$AN$8),4),"1","")&amp;MATCH(AI$3,ALS!$A:$A,0)+ROW(ALS!$A:$A)-1),".",",")," ",""),"&lt;",""))*AI$2,NOT(ISERROR(VALUE(SUBSTITUTE(SUBSTITUTE(INDIRECT("ALS!"&amp;SUBSTITUTE(ADDRESS(1,$A55+($AN$7-$AN$8),4),"1","")&amp;MATCH(AI$3,ALS!$A:$A,0)+ROW(ALS!$A:$A)-1),".",",")," ","")))),VALUE(SUBSTITUTE(SUBSTITUTE(INDIRECT("ALS!"&amp;SUBSTITUTE(ADDRESS(1,$A55+($AN$7-$AN$8),4),"1","")&amp;MATCH(AI$3,ALS!$A:$A,0)+ROW(ALS!$A:$A)-1),".",",")," ","")),TRUE,"ERROR")</f>
        <v>#VALUE!</v>
      </c>
      <c r="AJ55" s="26" t="e">
        <f ca="1">_xlfn.IFS(SUBSTITUTE(INDIRECT("ALS!"&amp;SUBSTITUTE(ADDRESS(1,$A55+($AN$7-$AN$8),4),"1","")&amp;MATCH(AJ$3,ALS!$A:$A,0)+ROW(ALS!$A:$A)-1)," ","")="","",ISERROR(INDIRECT("ALS!"&amp;SUBSTITUTE(ADDRESS(1,$A55+($AN$7-$AN$8),4),"1","")&amp;MATCH(AJ$3,ALS!$A:$A,0)+ROW(ALS!$A:$A)-1)),INDIRECT("ALS!"&amp;SUBSTITUTE(ADDRESS(1,$A55+($AN$7-$AN$8),4),"1","")&amp;MATCH(AJ$3,ALS!$A:$A,0)+ROW(ALS!$A:$A)-1),OR(LOWER(SUBSTITUTE(SUBSTITUTE(INDIRECT("ALS!"&amp;SUBSTITUTE(ADDRESS(1,$A55+($AN$7-$AN$8),4),"1","")&amp;MATCH(AJ$3,ALS!$A:$A,0)+ROW(ALS!$A:$A)-1),".","")," ",""))="nd",LOWER(SUBSTITUTE(SUBSTITUTE(INDIRECT("ALS!"&amp;SUBSTITUTE(ADDRESS(1,$A55+($AN$7-$AN$8),4),"1","")&amp;MATCH(AJ$3,ALS!$A:$A,0)+ROW(ALS!$A:$A)-1),".","")," ",""))="ikkepåvist"),"n.d.",OR(LEFT(LOWER(SUBSTITUTE(SUBSTITUTE(INDIRECT("ALS!"&amp;SUBSTITUTE(ADDRESS(1,$A55+($AN$7-$AN$8),4),"1","")&amp;MATCH(AJ$3,ALS!$A:$A,0)+ROW(ALS!$A:$A)-1),".",",")," ","")),2)="&lt; ",LEFT(LOWER(SUBSTITUTE(SUBSTITUTE(INDIRECT("ALS!"&amp;SUBSTITUTE(ADDRESS(1,$A55+($AN$7-$AN$8),4),"1","")&amp;MATCH(AJ$3,ALS!$A:$A,0)+ROW(ALS!$A:$A)-1),".",",")," ","")),1)="&lt;"),"&lt;"&amp;VALUE(SUBSTITUTE(SUBSTITUTE(SUBSTITUTE(INDIRECT("ALS!"&amp;SUBSTITUTE(ADDRESS(1,$A55+($AN$7-$AN$8),4),"1","")&amp;MATCH(AJ$3,ALS!$A:$A,0)+ROW(ALS!$A:$A)-1),".",",")," ",""),"&lt;",""))*AJ$2,NOT(ISERROR(VALUE(SUBSTITUTE(SUBSTITUTE(INDIRECT("ALS!"&amp;SUBSTITUTE(ADDRESS(1,$A55+($AN$7-$AN$8),4),"1","")&amp;MATCH(AJ$3,ALS!$A:$A,0)+ROW(ALS!$A:$A)-1),".",",")," ","")))),VALUE(SUBSTITUTE(SUBSTITUTE(INDIRECT("ALS!"&amp;SUBSTITUTE(ADDRESS(1,$A55+($AN$7-$AN$8),4),"1","")&amp;MATCH(AJ$3,ALS!$A:$A,0)+ROW(ALS!$A:$A)-1),".",",")," ","")),TRUE,"ERROR")</f>
        <v>#VALUE!</v>
      </c>
    </row>
    <row r="56" spans="1:36" x14ac:dyDescent="0.25">
      <c r="A56" t="e">
        <f t="shared" ca="1" si="6"/>
        <v>#VALUE!</v>
      </c>
      <c r="B56" t="e">
        <f ca="1">IF(
LEN(C56)&gt;0,
SUBSTITUTE(SUBSTITUTE(SUBSTITUTE(INDIRECT("ALS!"&amp;SUBSTITUTE(ADDRESS(1,A56+($AN$7-$AN$8),4),"1","")&amp;MATCH("ELEMENT",ALS!A:A,0)+ROW(ALS!A:A)-1),"Jord",""),"Sediment",""),C56,""),
SUBSTITUTE(SUBSTITUTE(INDIRECT("ALS!"&amp;SUBSTITUTE(ADDRESS(1,A56+($AN$7-$AN$8),4),"1","")&amp;MATCH("ELEMENT",ALS!A:A,0)+ROW(ALS!A:A)-1),"Jord",""),"Sediment","")
)</f>
        <v>#VALUE!</v>
      </c>
      <c r="C56" t="str">
        <f ca="1" xml:space="preserve">
_xlfn.LET(_xlpm.GetName,INDIRECT("ALS!"&amp;SUBSTITUTE(ADDRESS(1,A56+($AN$7-$AN$8),4),"1","")&amp;MATCH("ELEMENT",ALS!$A$1:$A$200,0)+ROW(ALS!$A$1:$A$200)-1),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56" s="22" t="e">
        <f ca="1">IF(ISERROR(INDIRECT("ALS!"&amp;SUBSTITUTE(ADDRESS(1,$A56+($AN$7-$AN$8),4),"1","")&amp;MATCH(D$3,ALS!$A:$A,0)+ROW(ALS!$A:$A)-1)),INDIRECT("ALS!"&amp;SUBSTITUTE(ADDRESS(1,$A56+($AN$7-$AN$8),4),"1","")&amp;MATCH(D$3,ALS!$A:$A,0)+ROW(ALS!$A:$A)-1),IF(INDIRECT("ALS!"&amp;SUBSTITUTE(ADDRESS(1,$A56+($AN$7-$AN$8),4),"1","")&amp;MATCH(D$3,ALS!$A:$A,0)+ROW(ALS!$A:$A)-1)="n.d.","n.d.",IF(VALUE(SUBSTITUTE(SUBSTITUTE(INDIRECT("ALS!"&amp;SUBSTITUTE(ADDRESS(1,$A56+($AN$7-$AN$8),4),"1","")&amp;MATCH(D$3,ALS!$A:$A,0)+ROW(ALS!$A:$A)-1),".",","),"&lt;",""))&lt;=AV$4,"&lt;"&amp;AV$4,VALUE(SUBSTITUTE(SUBSTITUTE(INDIRECT("ALS!"&amp;SUBSTITUTE(ADDRESS(1,$A56+($AN$7-$AN$8),4),"1","")&amp;MATCH(D$3,ALS!$A:$A,0)+ROW(ALS!$A:$A)-1),".",","),"&lt;","")))))</f>
        <v>#VALUE!</v>
      </c>
      <c r="E56" s="22" t="e">
        <f ca="1">IF(ISERROR(INDIRECT("ALS!"&amp;SUBSTITUTE(ADDRESS(1,$A56+($AN$7-$AN$8),4),"1","")&amp;MATCH(E$3,ALS!$A:$A,0)+ROW(ALS!$A:$A)-1)),INDIRECT("ALS!"&amp;SUBSTITUTE(ADDRESS(1,$A56+($AN$7-$AN$8),4),"1","")&amp;MATCH(E$3,ALS!$A:$A,0)+ROW(ALS!$A:$A)-1),IF(INDIRECT("ALS!"&amp;SUBSTITUTE(ADDRESS(1,$A56+($AN$7-$AN$8),4),"1","")&amp;MATCH(E$3,ALS!$A:$A,0)+ROW(ALS!$A:$A)-1)="n.d.","n.d.",IF(VALUE(SUBSTITUTE(SUBSTITUTE(INDIRECT("ALS!"&amp;SUBSTITUTE(ADDRESS(1,$A56+($AN$7-$AN$8),4),"1","")&amp;MATCH(E$3,ALS!$A:$A,0)+ROW(ALS!$A:$A)-1),".",","),"&lt;",""))&lt;=AW$4,"&lt;"&amp;AW$4,VALUE(SUBSTITUTE(SUBSTITUTE(INDIRECT("ALS!"&amp;SUBSTITUTE(ADDRESS(1,$A56+($AN$7-$AN$8),4),"1","")&amp;MATCH(E$3,ALS!$A:$A,0)+ROW(ALS!$A:$A)-1),".",","),"&lt;","")))))</f>
        <v>#VALUE!</v>
      </c>
      <c r="F56" s="22" t="e">
        <f ca="1">IF(ISERROR(INDIRECT("ALS!"&amp;SUBSTITUTE(ADDRESS(1,$A56+($AN$7-$AN$8),4),"1","")&amp;MATCH(F$3,ALS!$A:$A,0)+ROW(ALS!$A:$A)-1)),INDIRECT("ALS!"&amp;SUBSTITUTE(ADDRESS(1,$A56+($AN$7-$AN$8),4),"1","")&amp;MATCH(F$3,ALS!$A:$A,0)+ROW(ALS!$A:$A)-1),IF(INDIRECT("ALS!"&amp;SUBSTITUTE(ADDRESS(1,$A56+($AN$7-$AN$8),4),"1","")&amp;MATCH(F$3,ALS!$A:$A,0)+ROW(ALS!$A:$A)-1)="n.d.","n.d.",IF(VALUE(SUBSTITUTE(SUBSTITUTE(INDIRECT("ALS!"&amp;SUBSTITUTE(ADDRESS(1,$A56+($AN$7-$AN$8),4),"1","")&amp;MATCH(F$3,ALS!$A:$A,0)+ROW(ALS!$A:$A)-1),".",","),"&lt;",""))&lt;=AX$4,"&lt;"&amp;AX$4,VALUE(SUBSTITUTE(SUBSTITUTE(INDIRECT("ALS!"&amp;SUBSTITUTE(ADDRESS(1,$A56+($AN$7-$AN$8),4),"1","")&amp;MATCH(F$3,ALS!$A:$A,0)+ROW(ALS!$A:$A)-1),".",","),"&lt;","")))))</f>
        <v>#VALUE!</v>
      </c>
      <c r="G56" s="26" t="e">
        <f ca="1">_xlfn.LET(_xlpm.GetVal,INDIRECT("ALS!"&amp;SUBSTITUTE(ADDRESS(1,$A56+($AN$7-$AN$8),4),"1","")&amp;MATCH(G$3,ALS!$A:$A,0)+ROW(ALS!$A$1:$A$200)-1),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56" s="26" t="e">
        <f ca="1">_xlfn.LET(_xlpm.GetVal,INDIRECT("ALS!"&amp;SUBSTITUTE(ADDRESS(1,$A56+($AN$7-$AN$8),4),"1","")&amp;MATCH(H$3,ALS!$A:$A,0)+ROW(ALS!$A$1:$A$200)-1),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56" s="26" t="e">
        <f ca="1">_xlfn.LET(_xlpm.GetVal,INDIRECT("ALS!"&amp;SUBSTITUTE(ADDRESS(1,$A56+($AN$7-$AN$8),4),"1","")&amp;MATCH(I$3,ALS!$A:$A,0)+ROW(ALS!$A$1:$A$200)-1),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56" s="26" t="e">
        <f ca="1">_xlfn.LET(_xlpm.GetVal,INDIRECT("ALS!"&amp;SUBSTITUTE(ADDRESS(1,$A56+($AN$7-$AN$8),4),"1","")&amp;MATCH(J$3,ALS!$A:$A,0)+ROW(ALS!$A$1:$A$200)-1),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56" s="26" t="e">
        <f ca="1">_xlfn.LET(_xlpm.GetVal,INDIRECT("ALS!"&amp;SUBSTITUTE(ADDRESS(1,$A56+($AN$7-$AN$8),4),"1","")&amp;MATCH(K$3,ALS!$A:$A,0)+ROW(ALS!$A$1:$A$200)-1),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56" s="26" t="e">
        <f ca="1">_xlfn.LET(_xlpm.GetVal,INDIRECT("ALS!"&amp;SUBSTITUTE(ADDRESS(1,$A56+($AN$7-$AN$8),4),"1","")&amp;MATCH(L$3,ALS!$A:$A,0)+ROW(ALS!$A$1:$A$200)-1),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56" s="26" t="e">
        <f ca="1">_xlfn.LET(_xlpm.GetVal,INDIRECT("ALS!"&amp;SUBSTITUTE(ADDRESS(1,$A56+($AN$7-$AN$8),4),"1","")&amp;MATCH(M$3,ALS!$A:$A,0)+ROW(ALS!$A$1:$A$200)-1),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56" s="26" t="e">
        <f ca="1">_xlfn.LET(_xlpm.GetVal,INDIRECT("ALS!"&amp;SUBSTITUTE(ADDRESS(1,$A56+($AN$7-$AN$8),4),"1","")&amp;MATCH(N$3,ALS!$A:$A,0)+ROW(ALS!$A$1:$A$200)-1),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56" s="26" t="e">
        <f ca="1">_xlfn.LET(_xlpm.GetVal,INDIRECT("ALS!"&amp;SUBSTITUTE(ADDRESS(1,$A56+($AN$7-$AN$8),4),"1","")&amp;MATCH(O$3,ALS!$A:$A,0)+ROW(ALS!$A$1:$A$200)-1),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56" s="26" t="e">
        <f ca="1">_xlfn.LET(_xlpm.GetVal,INDIRECT("ALS!"&amp;SUBSTITUTE(ADDRESS(1,$A56+($AN$7-$AN$8),4),"1","")&amp;MATCH(P$3,ALS!$A:$A,0)+ROW(ALS!$A$1:$A$200)-1),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56" s="26" t="e">
        <f ca="1">_xlfn.LET(_xlpm.GetVal,INDIRECT("ALS!"&amp;SUBSTITUTE(ADDRESS(1,$A56+($AN$7-$AN$8),4),"1","")&amp;MATCH(Q$3,ALS!$A:$A,0)+ROW(ALS!$A$1:$A$200)-1),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56" s="26" t="e">
        <f ca="1">_xlfn.LET(_xlpm.GetVal,INDIRECT("ALS!"&amp;SUBSTITUTE(ADDRESS(1,$A56+($AN$7-$AN$8),4),"1","")&amp;MATCH(R$3,ALS!$A:$A,0)+ROW(ALS!$A$1:$A$200)-1),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56" s="26" t="e">
        <f ca="1">_xlfn.LET(_xlpm.GetVal,INDIRECT("ALS!"&amp;SUBSTITUTE(ADDRESS(1,$A56+($AN$7-$AN$8),4),"1","")&amp;MATCH(S$3,ALS!$A:$A,0)+ROW(ALS!$A$1:$A$200)-1),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56" s="26" t="e">
        <f ca="1">_xlfn.LET(_xlpm.GetVal,INDIRECT("ALS!"&amp;SUBSTITUTE(ADDRESS(1,$A56+($AN$7-$AN$8),4),"1","")&amp;MATCH(T$3,ALS!$A:$A,0)+ROW(ALS!$A$1:$A$200)-1),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56" s="26" t="e">
        <f ca="1">_xlfn.LET(_xlpm.GetVal,INDIRECT("ALS!"&amp;SUBSTITUTE(ADDRESS(1,$A56+($AN$7-$AN$8),4),"1","")&amp;MATCH(U$3,ALS!$A:$A,0)+ROW(ALS!$A$1:$A$200)-1),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56" s="26" t="e">
        <f ca="1">_xlfn.LET(_xlpm.GetVal,INDIRECT("ALS!"&amp;SUBSTITUTE(ADDRESS(1,$A56+($AN$7-$AN$8),4),"1","")&amp;MATCH(V$3,ALS!$A:$A,0)+ROW(ALS!$A$1:$A$200)-1),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56" s="26" t="e">
        <f ca="1">_xlfn.LET(_xlpm.GetVal,INDIRECT("ALS!"&amp;SUBSTITUTE(ADDRESS(1,$A56+($AN$7-$AN$8),4),"1","")&amp;MATCH(W$3,ALS!$A:$A,0)+ROW(ALS!$A$1:$A$200)-1),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56" s="26" t="e">
        <f ca="1">_xlfn.LET(_xlpm.GetVal,INDIRECT("ALS!"&amp;SUBSTITUTE(ADDRESS(1,$A56+($AN$7-$AN$8),4),"1","")&amp;MATCH(X$3,ALS!$A:$A,0)+ROW(ALS!$A$1:$A$200)-1),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56" s="26" t="e">
        <f ca="1">_xlfn.LET(_xlpm.GetVal,INDIRECT("ALS!"&amp;SUBSTITUTE(ADDRESS(1,$A56+($AN$7-$AN$8),4),"1","")&amp;MATCH(Y$3,ALS!$A:$A,0)+ROW(ALS!$A$1:$A$200)-1),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56" s="26" t="e">
        <f ca="1">_xlfn.LET(_xlpm.GetVal,INDIRECT("ALS!"&amp;SUBSTITUTE(ADDRESS(1,$A56+($AN$7-$AN$8),4),"1","")&amp;MATCH(Z$3,ALS!$A:$A,0)+ROW(ALS!$A$1:$A$200)-1),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56" s="26" t="e">
        <f ca="1">_xlfn.LET(_xlpm.GetVal,INDIRECT("ALS!"&amp;SUBSTITUTE(ADDRESS(1,$A56+($AN$7-$AN$8),4),"1","")&amp;MATCH(AA$3,ALS!$A:$A,0)+ROW(ALS!$A$1:$A$200)-1),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56" s="26" t="e">
        <f ca="1">_xlfn.LET(_xlpm.GetVal,INDIRECT("ALS!"&amp;SUBSTITUTE(ADDRESS(1,$A56+($AN$7-$AN$8),4),"1","")&amp;MATCH(AB$3,ALS!$A:$A,0)+ROW(ALS!$A$1:$A$200)-1),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56" s="26" t="e">
        <f ca="1">_xlfn.LET(_xlpm.GetVal,INDIRECT("ALS!"&amp;SUBSTITUTE(ADDRESS(1,$A56+($AN$7-$AN$8),4),"1","")&amp;MATCH(AC$3,ALS!$A:$A,0)+ROW(ALS!$A$1:$A$200)-1),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56" s="26" t="e">
        <f ca="1">_xlfn.LET(_xlpm.GetVal,INDIRECT("ALS!"&amp;SUBSTITUTE(ADDRESS(1,$A56+($AN$7-$AN$8),4),"1","")&amp;MATCH(AD$3,ALS!$A:$A,0)+ROW(ALS!$A$1:$A$200)-1),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56" s="26" t="e">
        <f ca="1">_xlfn.LET(_xlpm.GetVal,INDIRECT("ALS!"&amp;SUBSTITUTE(ADDRESS(1,$A56+($AN$7-$AN$8),4),"1","")&amp;MATCH(AE$3,ALS!$A:$A,0)+ROW(ALS!$A$1:$A$200)-1),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56" s="26" t="e">
        <f ca="1">_xlfn.LET(_xlpm.GetVal,INDIRECT("ALS!"&amp;SUBSTITUTE(ADDRESS(1,$A56+($AN$7-$AN$8),4),"1","")&amp;MATCH(AF$3,ALS!$A:$A,0)+ROW(ALS!$A$1:$A$200)-1),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56" s="26" t="e">
        <f ca="1">_xlfn.LET(_xlpm.GetVal,INDIRECT("ALS!"&amp;SUBSTITUTE(ADDRESS(1,$A56+($AN$7-$AN$8),4),"1","")&amp;MATCH(AG$3,ALS!$A:$A,0)+ROW(ALS!$A$1:$A$200)-1),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56" s="25" t="str">
        <f t="shared" ca="1" si="5"/>
        <v/>
      </c>
      <c r="AI56" s="26" t="e">
        <f ca="1">_xlfn.IFS(SUBSTITUTE(INDIRECT("ALS!"&amp;SUBSTITUTE(ADDRESS(1,$A56+($AN$7-$AN$8),4),"1","")&amp;MATCH(AI$3,ALS!$A:$A,0)+ROW(ALS!$A:$A)-1)," ","")="","",ISERROR(INDIRECT("ALS!"&amp;SUBSTITUTE(ADDRESS(1,$A56+($AN$7-$AN$8),4),"1","")&amp;MATCH(AI$3,ALS!$A:$A,0)+ROW(ALS!$A:$A)-1)),INDIRECT("ALS!"&amp;SUBSTITUTE(ADDRESS(1,$A56+($AN$7-$AN$8),4),"1","")&amp;MATCH(AI$3,ALS!$A:$A,0)+ROW(ALS!$A:$A)-1),OR(LOWER(SUBSTITUTE(SUBSTITUTE(INDIRECT("ALS!"&amp;SUBSTITUTE(ADDRESS(1,$A56+($AN$7-$AN$8),4),"1","")&amp;MATCH(AI$3,ALS!$A:$A,0)+ROW(ALS!$A:$A)-1),".","")," ",""))="nd",LOWER(SUBSTITUTE(SUBSTITUTE(INDIRECT("ALS!"&amp;SUBSTITUTE(ADDRESS(1,$A56+($AN$7-$AN$8),4),"1","")&amp;MATCH(AI$3,ALS!$A:$A,0)+ROW(ALS!$A:$A)-1),".","")," ",""))="ikkepåvist"),"n.d.",OR(LEFT(LOWER(SUBSTITUTE(SUBSTITUTE(INDIRECT("ALS!"&amp;SUBSTITUTE(ADDRESS(1,$A56+($AN$7-$AN$8),4),"1","")&amp;MATCH(AI$3,ALS!$A:$A,0)+ROW(ALS!$A:$A)-1),".",",")," ","")),2)="&lt; ",LEFT(LOWER(SUBSTITUTE(SUBSTITUTE(INDIRECT("ALS!"&amp;SUBSTITUTE(ADDRESS(1,$A56+($AN$7-$AN$8),4),"1","")&amp;MATCH(AI$3,ALS!$A:$A,0)+ROW(ALS!$A:$A)-1),".",",")," ","")),1)="&lt;"),"&lt;"&amp;VALUE(SUBSTITUTE(SUBSTITUTE(SUBSTITUTE(INDIRECT("ALS!"&amp;SUBSTITUTE(ADDRESS(1,$A56+($AN$7-$AN$8),4),"1","")&amp;MATCH(AI$3,ALS!$A:$A,0)+ROW(ALS!$A:$A)-1),".",",")," ",""),"&lt;",""))*AI$2,NOT(ISERROR(VALUE(SUBSTITUTE(SUBSTITUTE(INDIRECT("ALS!"&amp;SUBSTITUTE(ADDRESS(1,$A56+($AN$7-$AN$8),4),"1","")&amp;MATCH(AI$3,ALS!$A:$A,0)+ROW(ALS!$A:$A)-1),".",",")," ","")))),VALUE(SUBSTITUTE(SUBSTITUTE(INDIRECT("ALS!"&amp;SUBSTITUTE(ADDRESS(1,$A56+($AN$7-$AN$8),4),"1","")&amp;MATCH(AI$3,ALS!$A:$A,0)+ROW(ALS!$A:$A)-1),".",",")," ","")),TRUE,"ERROR")</f>
        <v>#VALUE!</v>
      </c>
      <c r="AJ56" s="26" t="e">
        <f ca="1">_xlfn.IFS(SUBSTITUTE(INDIRECT("ALS!"&amp;SUBSTITUTE(ADDRESS(1,$A56+($AN$7-$AN$8),4),"1","")&amp;MATCH(AJ$3,ALS!$A:$A,0)+ROW(ALS!$A:$A)-1)," ","")="","",ISERROR(INDIRECT("ALS!"&amp;SUBSTITUTE(ADDRESS(1,$A56+($AN$7-$AN$8),4),"1","")&amp;MATCH(AJ$3,ALS!$A:$A,0)+ROW(ALS!$A:$A)-1)),INDIRECT("ALS!"&amp;SUBSTITUTE(ADDRESS(1,$A56+($AN$7-$AN$8),4),"1","")&amp;MATCH(AJ$3,ALS!$A:$A,0)+ROW(ALS!$A:$A)-1),OR(LOWER(SUBSTITUTE(SUBSTITUTE(INDIRECT("ALS!"&amp;SUBSTITUTE(ADDRESS(1,$A56+($AN$7-$AN$8),4),"1","")&amp;MATCH(AJ$3,ALS!$A:$A,0)+ROW(ALS!$A:$A)-1),".","")," ",""))="nd",LOWER(SUBSTITUTE(SUBSTITUTE(INDIRECT("ALS!"&amp;SUBSTITUTE(ADDRESS(1,$A56+($AN$7-$AN$8),4),"1","")&amp;MATCH(AJ$3,ALS!$A:$A,0)+ROW(ALS!$A:$A)-1),".","")," ",""))="ikkepåvist"),"n.d.",OR(LEFT(LOWER(SUBSTITUTE(SUBSTITUTE(INDIRECT("ALS!"&amp;SUBSTITUTE(ADDRESS(1,$A56+($AN$7-$AN$8),4),"1","")&amp;MATCH(AJ$3,ALS!$A:$A,0)+ROW(ALS!$A:$A)-1),".",",")," ","")),2)="&lt; ",LEFT(LOWER(SUBSTITUTE(SUBSTITUTE(INDIRECT("ALS!"&amp;SUBSTITUTE(ADDRESS(1,$A56+($AN$7-$AN$8),4),"1","")&amp;MATCH(AJ$3,ALS!$A:$A,0)+ROW(ALS!$A:$A)-1),".",",")," ","")),1)="&lt;"),"&lt;"&amp;VALUE(SUBSTITUTE(SUBSTITUTE(SUBSTITUTE(INDIRECT("ALS!"&amp;SUBSTITUTE(ADDRESS(1,$A56+($AN$7-$AN$8),4),"1","")&amp;MATCH(AJ$3,ALS!$A:$A,0)+ROW(ALS!$A:$A)-1),".",",")," ",""),"&lt;",""))*AJ$2,NOT(ISERROR(VALUE(SUBSTITUTE(SUBSTITUTE(INDIRECT("ALS!"&amp;SUBSTITUTE(ADDRESS(1,$A56+($AN$7-$AN$8),4),"1","")&amp;MATCH(AJ$3,ALS!$A:$A,0)+ROW(ALS!$A:$A)-1),".",",")," ","")))),VALUE(SUBSTITUTE(SUBSTITUTE(INDIRECT("ALS!"&amp;SUBSTITUTE(ADDRESS(1,$A56+($AN$7-$AN$8),4),"1","")&amp;MATCH(AJ$3,ALS!$A:$A,0)+ROW(ALS!$A:$A)-1),".",",")," ","")),TRUE,"ERROR")</f>
        <v>#VALUE!</v>
      </c>
    </row>
    <row r="57" spans="1:36" x14ac:dyDescent="0.25">
      <c r="A57" t="e">
        <f t="shared" ca="1" si="6"/>
        <v>#VALUE!</v>
      </c>
      <c r="B57" t="e">
        <f ca="1">IF(
LEN(C57)&gt;0,
SUBSTITUTE(SUBSTITUTE(SUBSTITUTE(INDIRECT("ALS!"&amp;SUBSTITUTE(ADDRESS(1,A57+($AN$7-$AN$8),4),"1","")&amp;MATCH("ELEMENT",ALS!A:A,0)+ROW(ALS!A:A)-1),"Jord",""),"Sediment",""),C57,""),
SUBSTITUTE(SUBSTITUTE(INDIRECT("ALS!"&amp;SUBSTITUTE(ADDRESS(1,A57+($AN$7-$AN$8),4),"1","")&amp;MATCH("ELEMENT",ALS!A:A,0)+ROW(ALS!A:A)-1),"Jord",""),"Sediment","")
)</f>
        <v>#VALUE!</v>
      </c>
      <c r="C57" t="str">
        <f ca="1" xml:space="preserve">
_xlfn.LET(_xlpm.GetName,INDIRECT("ALS!"&amp;SUBSTITUTE(ADDRESS(1,A57+($AN$7-$AN$8),4),"1","")&amp;MATCH("ELEMENT",ALS!$A$1:$A$200,0)+ROW(ALS!$A$1:$A$200)-1),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57" s="22" t="e">
        <f ca="1">IF(ISERROR(INDIRECT("ALS!"&amp;SUBSTITUTE(ADDRESS(1,$A57+($AN$7-$AN$8),4),"1","")&amp;MATCH(D$3,ALS!$A:$A,0)+ROW(ALS!$A:$A)-1)),INDIRECT("ALS!"&amp;SUBSTITUTE(ADDRESS(1,$A57+($AN$7-$AN$8),4),"1","")&amp;MATCH(D$3,ALS!$A:$A,0)+ROW(ALS!$A:$A)-1),IF(INDIRECT("ALS!"&amp;SUBSTITUTE(ADDRESS(1,$A57+($AN$7-$AN$8),4),"1","")&amp;MATCH(D$3,ALS!$A:$A,0)+ROW(ALS!$A:$A)-1)="n.d.","n.d.",IF(VALUE(SUBSTITUTE(SUBSTITUTE(INDIRECT("ALS!"&amp;SUBSTITUTE(ADDRESS(1,$A57+($AN$7-$AN$8),4),"1","")&amp;MATCH(D$3,ALS!$A:$A,0)+ROW(ALS!$A:$A)-1),".",","),"&lt;",""))&lt;=AV$4,"&lt;"&amp;AV$4,VALUE(SUBSTITUTE(SUBSTITUTE(INDIRECT("ALS!"&amp;SUBSTITUTE(ADDRESS(1,$A57+($AN$7-$AN$8),4),"1","")&amp;MATCH(D$3,ALS!$A:$A,0)+ROW(ALS!$A:$A)-1),".",","),"&lt;","")))))</f>
        <v>#VALUE!</v>
      </c>
      <c r="E57" s="22" t="e">
        <f ca="1">IF(ISERROR(INDIRECT("ALS!"&amp;SUBSTITUTE(ADDRESS(1,$A57+($AN$7-$AN$8),4),"1","")&amp;MATCH(E$3,ALS!$A:$A,0)+ROW(ALS!$A:$A)-1)),INDIRECT("ALS!"&amp;SUBSTITUTE(ADDRESS(1,$A57+($AN$7-$AN$8),4),"1","")&amp;MATCH(E$3,ALS!$A:$A,0)+ROW(ALS!$A:$A)-1),IF(INDIRECT("ALS!"&amp;SUBSTITUTE(ADDRESS(1,$A57+($AN$7-$AN$8),4),"1","")&amp;MATCH(E$3,ALS!$A:$A,0)+ROW(ALS!$A:$A)-1)="n.d.","n.d.",IF(VALUE(SUBSTITUTE(SUBSTITUTE(INDIRECT("ALS!"&amp;SUBSTITUTE(ADDRESS(1,$A57+($AN$7-$AN$8),4),"1","")&amp;MATCH(E$3,ALS!$A:$A,0)+ROW(ALS!$A:$A)-1),".",","),"&lt;",""))&lt;=AW$4,"&lt;"&amp;AW$4,VALUE(SUBSTITUTE(SUBSTITUTE(INDIRECT("ALS!"&amp;SUBSTITUTE(ADDRESS(1,$A57+($AN$7-$AN$8),4),"1","")&amp;MATCH(E$3,ALS!$A:$A,0)+ROW(ALS!$A:$A)-1),".",","),"&lt;","")))))</f>
        <v>#VALUE!</v>
      </c>
      <c r="F57" s="22" t="e">
        <f ca="1">IF(ISERROR(INDIRECT("ALS!"&amp;SUBSTITUTE(ADDRESS(1,$A57+($AN$7-$AN$8),4),"1","")&amp;MATCH(F$3,ALS!$A:$A,0)+ROW(ALS!$A:$A)-1)),INDIRECT("ALS!"&amp;SUBSTITUTE(ADDRESS(1,$A57+($AN$7-$AN$8),4),"1","")&amp;MATCH(F$3,ALS!$A:$A,0)+ROW(ALS!$A:$A)-1),IF(INDIRECT("ALS!"&amp;SUBSTITUTE(ADDRESS(1,$A57+($AN$7-$AN$8),4),"1","")&amp;MATCH(F$3,ALS!$A:$A,0)+ROW(ALS!$A:$A)-1)="n.d.","n.d.",IF(VALUE(SUBSTITUTE(SUBSTITUTE(INDIRECT("ALS!"&amp;SUBSTITUTE(ADDRESS(1,$A57+($AN$7-$AN$8),4),"1","")&amp;MATCH(F$3,ALS!$A:$A,0)+ROW(ALS!$A:$A)-1),".",","),"&lt;",""))&lt;=AX$4,"&lt;"&amp;AX$4,VALUE(SUBSTITUTE(SUBSTITUTE(INDIRECT("ALS!"&amp;SUBSTITUTE(ADDRESS(1,$A57+($AN$7-$AN$8),4),"1","")&amp;MATCH(F$3,ALS!$A:$A,0)+ROW(ALS!$A:$A)-1),".",","),"&lt;","")))))</f>
        <v>#VALUE!</v>
      </c>
      <c r="G57" s="26" t="e">
        <f ca="1">_xlfn.LET(_xlpm.GetVal,INDIRECT("ALS!"&amp;SUBSTITUTE(ADDRESS(1,$A57+($AN$7-$AN$8),4),"1","")&amp;MATCH(G$3,ALS!$A:$A,0)+ROW(ALS!$A$1:$A$200)-1),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57" s="26" t="e">
        <f ca="1">_xlfn.LET(_xlpm.GetVal,INDIRECT("ALS!"&amp;SUBSTITUTE(ADDRESS(1,$A57+($AN$7-$AN$8),4),"1","")&amp;MATCH(H$3,ALS!$A:$A,0)+ROW(ALS!$A$1:$A$200)-1),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57" s="26" t="e">
        <f ca="1">_xlfn.LET(_xlpm.GetVal,INDIRECT("ALS!"&amp;SUBSTITUTE(ADDRESS(1,$A57+($AN$7-$AN$8),4),"1","")&amp;MATCH(I$3,ALS!$A:$A,0)+ROW(ALS!$A$1:$A$200)-1),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57" s="26" t="e">
        <f ca="1">_xlfn.LET(_xlpm.GetVal,INDIRECT("ALS!"&amp;SUBSTITUTE(ADDRESS(1,$A57+($AN$7-$AN$8),4),"1","")&amp;MATCH(J$3,ALS!$A:$A,0)+ROW(ALS!$A$1:$A$200)-1),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57" s="26" t="e">
        <f ca="1">_xlfn.LET(_xlpm.GetVal,INDIRECT("ALS!"&amp;SUBSTITUTE(ADDRESS(1,$A57+($AN$7-$AN$8),4),"1","")&amp;MATCH(K$3,ALS!$A:$A,0)+ROW(ALS!$A$1:$A$200)-1),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57" s="26" t="e">
        <f ca="1">_xlfn.LET(_xlpm.GetVal,INDIRECT("ALS!"&amp;SUBSTITUTE(ADDRESS(1,$A57+($AN$7-$AN$8),4),"1","")&amp;MATCH(L$3,ALS!$A:$A,0)+ROW(ALS!$A$1:$A$200)-1),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57" s="26" t="e">
        <f ca="1">_xlfn.LET(_xlpm.GetVal,INDIRECT("ALS!"&amp;SUBSTITUTE(ADDRESS(1,$A57+($AN$7-$AN$8),4),"1","")&amp;MATCH(M$3,ALS!$A:$A,0)+ROW(ALS!$A$1:$A$200)-1),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57" s="26" t="e">
        <f ca="1">_xlfn.LET(_xlpm.GetVal,INDIRECT("ALS!"&amp;SUBSTITUTE(ADDRESS(1,$A57+($AN$7-$AN$8),4),"1","")&amp;MATCH(N$3,ALS!$A:$A,0)+ROW(ALS!$A$1:$A$200)-1),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57" s="26" t="e">
        <f ca="1">_xlfn.LET(_xlpm.GetVal,INDIRECT("ALS!"&amp;SUBSTITUTE(ADDRESS(1,$A57+($AN$7-$AN$8),4),"1","")&amp;MATCH(O$3,ALS!$A:$A,0)+ROW(ALS!$A$1:$A$200)-1),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57" s="26" t="e">
        <f ca="1">_xlfn.LET(_xlpm.GetVal,INDIRECT("ALS!"&amp;SUBSTITUTE(ADDRESS(1,$A57+($AN$7-$AN$8),4),"1","")&amp;MATCH(P$3,ALS!$A:$A,0)+ROW(ALS!$A$1:$A$200)-1),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57" s="26" t="e">
        <f ca="1">_xlfn.LET(_xlpm.GetVal,INDIRECT("ALS!"&amp;SUBSTITUTE(ADDRESS(1,$A57+($AN$7-$AN$8),4),"1","")&amp;MATCH(Q$3,ALS!$A:$A,0)+ROW(ALS!$A$1:$A$200)-1),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57" s="26" t="e">
        <f ca="1">_xlfn.LET(_xlpm.GetVal,INDIRECT("ALS!"&amp;SUBSTITUTE(ADDRESS(1,$A57+($AN$7-$AN$8),4),"1","")&amp;MATCH(R$3,ALS!$A:$A,0)+ROW(ALS!$A$1:$A$200)-1),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57" s="26" t="e">
        <f ca="1">_xlfn.LET(_xlpm.GetVal,INDIRECT("ALS!"&amp;SUBSTITUTE(ADDRESS(1,$A57+($AN$7-$AN$8),4),"1","")&amp;MATCH(S$3,ALS!$A:$A,0)+ROW(ALS!$A$1:$A$200)-1),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57" s="26" t="e">
        <f ca="1">_xlfn.LET(_xlpm.GetVal,INDIRECT("ALS!"&amp;SUBSTITUTE(ADDRESS(1,$A57+($AN$7-$AN$8),4),"1","")&amp;MATCH(T$3,ALS!$A:$A,0)+ROW(ALS!$A$1:$A$200)-1),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57" s="26" t="e">
        <f ca="1">_xlfn.LET(_xlpm.GetVal,INDIRECT("ALS!"&amp;SUBSTITUTE(ADDRESS(1,$A57+($AN$7-$AN$8),4),"1","")&amp;MATCH(U$3,ALS!$A:$A,0)+ROW(ALS!$A$1:$A$200)-1),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57" s="26" t="e">
        <f ca="1">_xlfn.LET(_xlpm.GetVal,INDIRECT("ALS!"&amp;SUBSTITUTE(ADDRESS(1,$A57+($AN$7-$AN$8),4),"1","")&amp;MATCH(V$3,ALS!$A:$A,0)+ROW(ALS!$A$1:$A$200)-1),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57" s="26" t="e">
        <f ca="1">_xlfn.LET(_xlpm.GetVal,INDIRECT("ALS!"&amp;SUBSTITUTE(ADDRESS(1,$A57+($AN$7-$AN$8),4),"1","")&amp;MATCH(W$3,ALS!$A:$A,0)+ROW(ALS!$A$1:$A$200)-1),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57" s="26" t="e">
        <f ca="1">_xlfn.LET(_xlpm.GetVal,INDIRECT("ALS!"&amp;SUBSTITUTE(ADDRESS(1,$A57+($AN$7-$AN$8),4),"1","")&amp;MATCH(X$3,ALS!$A:$A,0)+ROW(ALS!$A$1:$A$200)-1),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57" s="26" t="e">
        <f ca="1">_xlfn.LET(_xlpm.GetVal,INDIRECT("ALS!"&amp;SUBSTITUTE(ADDRESS(1,$A57+($AN$7-$AN$8),4),"1","")&amp;MATCH(Y$3,ALS!$A:$A,0)+ROW(ALS!$A$1:$A$200)-1),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57" s="26" t="e">
        <f ca="1">_xlfn.LET(_xlpm.GetVal,INDIRECT("ALS!"&amp;SUBSTITUTE(ADDRESS(1,$A57+($AN$7-$AN$8),4),"1","")&amp;MATCH(Z$3,ALS!$A:$A,0)+ROW(ALS!$A$1:$A$200)-1),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57" s="26" t="e">
        <f ca="1">_xlfn.LET(_xlpm.GetVal,INDIRECT("ALS!"&amp;SUBSTITUTE(ADDRESS(1,$A57+($AN$7-$AN$8),4),"1","")&amp;MATCH(AA$3,ALS!$A:$A,0)+ROW(ALS!$A$1:$A$200)-1),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57" s="26" t="e">
        <f ca="1">_xlfn.LET(_xlpm.GetVal,INDIRECT("ALS!"&amp;SUBSTITUTE(ADDRESS(1,$A57+($AN$7-$AN$8),4),"1","")&amp;MATCH(AB$3,ALS!$A:$A,0)+ROW(ALS!$A$1:$A$200)-1),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57" s="26" t="e">
        <f ca="1">_xlfn.LET(_xlpm.GetVal,INDIRECT("ALS!"&amp;SUBSTITUTE(ADDRESS(1,$A57+($AN$7-$AN$8),4),"1","")&amp;MATCH(AC$3,ALS!$A:$A,0)+ROW(ALS!$A$1:$A$200)-1),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57" s="26" t="e">
        <f ca="1">_xlfn.LET(_xlpm.GetVal,INDIRECT("ALS!"&amp;SUBSTITUTE(ADDRESS(1,$A57+($AN$7-$AN$8),4),"1","")&amp;MATCH(AD$3,ALS!$A:$A,0)+ROW(ALS!$A$1:$A$200)-1),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57" s="26" t="e">
        <f ca="1">_xlfn.LET(_xlpm.GetVal,INDIRECT("ALS!"&amp;SUBSTITUTE(ADDRESS(1,$A57+($AN$7-$AN$8),4),"1","")&amp;MATCH(AE$3,ALS!$A:$A,0)+ROW(ALS!$A$1:$A$200)-1),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57" s="26" t="e">
        <f ca="1">_xlfn.LET(_xlpm.GetVal,INDIRECT("ALS!"&amp;SUBSTITUTE(ADDRESS(1,$A57+($AN$7-$AN$8),4),"1","")&amp;MATCH(AF$3,ALS!$A:$A,0)+ROW(ALS!$A$1:$A$200)-1),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57" s="26" t="e">
        <f ca="1">_xlfn.LET(_xlpm.GetVal,INDIRECT("ALS!"&amp;SUBSTITUTE(ADDRESS(1,$A57+($AN$7-$AN$8),4),"1","")&amp;MATCH(AG$3,ALS!$A:$A,0)+ROW(ALS!$A$1:$A$200)-1),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57" s="25" t="str">
        <f t="shared" ca="1" si="5"/>
        <v/>
      </c>
      <c r="AI57" s="26" t="e">
        <f ca="1">_xlfn.IFS(SUBSTITUTE(INDIRECT("ALS!"&amp;SUBSTITUTE(ADDRESS(1,$A57+($AN$7-$AN$8),4),"1","")&amp;MATCH(AI$3,ALS!$A:$A,0)+ROW(ALS!$A:$A)-1)," ","")="","",ISERROR(INDIRECT("ALS!"&amp;SUBSTITUTE(ADDRESS(1,$A57+($AN$7-$AN$8),4),"1","")&amp;MATCH(AI$3,ALS!$A:$A,0)+ROW(ALS!$A:$A)-1)),INDIRECT("ALS!"&amp;SUBSTITUTE(ADDRESS(1,$A57+($AN$7-$AN$8),4),"1","")&amp;MATCH(AI$3,ALS!$A:$A,0)+ROW(ALS!$A:$A)-1),OR(LOWER(SUBSTITUTE(SUBSTITUTE(INDIRECT("ALS!"&amp;SUBSTITUTE(ADDRESS(1,$A57+($AN$7-$AN$8),4),"1","")&amp;MATCH(AI$3,ALS!$A:$A,0)+ROW(ALS!$A:$A)-1),".","")," ",""))="nd",LOWER(SUBSTITUTE(SUBSTITUTE(INDIRECT("ALS!"&amp;SUBSTITUTE(ADDRESS(1,$A57+($AN$7-$AN$8),4),"1","")&amp;MATCH(AI$3,ALS!$A:$A,0)+ROW(ALS!$A:$A)-1),".","")," ",""))="ikkepåvist"),"n.d.",OR(LEFT(LOWER(SUBSTITUTE(SUBSTITUTE(INDIRECT("ALS!"&amp;SUBSTITUTE(ADDRESS(1,$A57+($AN$7-$AN$8),4),"1","")&amp;MATCH(AI$3,ALS!$A:$A,0)+ROW(ALS!$A:$A)-1),".",",")," ","")),2)="&lt; ",LEFT(LOWER(SUBSTITUTE(SUBSTITUTE(INDIRECT("ALS!"&amp;SUBSTITUTE(ADDRESS(1,$A57+($AN$7-$AN$8),4),"1","")&amp;MATCH(AI$3,ALS!$A:$A,0)+ROW(ALS!$A:$A)-1),".",",")," ","")),1)="&lt;"),"&lt;"&amp;VALUE(SUBSTITUTE(SUBSTITUTE(SUBSTITUTE(INDIRECT("ALS!"&amp;SUBSTITUTE(ADDRESS(1,$A57+($AN$7-$AN$8),4),"1","")&amp;MATCH(AI$3,ALS!$A:$A,0)+ROW(ALS!$A:$A)-1),".",",")," ",""),"&lt;",""))*AI$2,NOT(ISERROR(VALUE(SUBSTITUTE(SUBSTITUTE(INDIRECT("ALS!"&amp;SUBSTITUTE(ADDRESS(1,$A57+($AN$7-$AN$8),4),"1","")&amp;MATCH(AI$3,ALS!$A:$A,0)+ROW(ALS!$A:$A)-1),".",",")," ","")))),VALUE(SUBSTITUTE(SUBSTITUTE(INDIRECT("ALS!"&amp;SUBSTITUTE(ADDRESS(1,$A57+($AN$7-$AN$8),4),"1","")&amp;MATCH(AI$3,ALS!$A:$A,0)+ROW(ALS!$A:$A)-1),".",",")," ","")),TRUE,"ERROR")</f>
        <v>#VALUE!</v>
      </c>
      <c r="AJ57" s="26" t="e">
        <f ca="1">_xlfn.IFS(SUBSTITUTE(INDIRECT("ALS!"&amp;SUBSTITUTE(ADDRESS(1,$A57+($AN$7-$AN$8),4),"1","")&amp;MATCH(AJ$3,ALS!$A:$A,0)+ROW(ALS!$A:$A)-1)," ","")="","",ISERROR(INDIRECT("ALS!"&amp;SUBSTITUTE(ADDRESS(1,$A57+($AN$7-$AN$8),4),"1","")&amp;MATCH(AJ$3,ALS!$A:$A,0)+ROW(ALS!$A:$A)-1)),INDIRECT("ALS!"&amp;SUBSTITUTE(ADDRESS(1,$A57+($AN$7-$AN$8),4),"1","")&amp;MATCH(AJ$3,ALS!$A:$A,0)+ROW(ALS!$A:$A)-1),OR(LOWER(SUBSTITUTE(SUBSTITUTE(INDIRECT("ALS!"&amp;SUBSTITUTE(ADDRESS(1,$A57+($AN$7-$AN$8),4),"1","")&amp;MATCH(AJ$3,ALS!$A:$A,0)+ROW(ALS!$A:$A)-1),".","")," ",""))="nd",LOWER(SUBSTITUTE(SUBSTITUTE(INDIRECT("ALS!"&amp;SUBSTITUTE(ADDRESS(1,$A57+($AN$7-$AN$8),4),"1","")&amp;MATCH(AJ$3,ALS!$A:$A,0)+ROW(ALS!$A:$A)-1),".","")," ",""))="ikkepåvist"),"n.d.",OR(LEFT(LOWER(SUBSTITUTE(SUBSTITUTE(INDIRECT("ALS!"&amp;SUBSTITUTE(ADDRESS(1,$A57+($AN$7-$AN$8),4),"1","")&amp;MATCH(AJ$3,ALS!$A:$A,0)+ROW(ALS!$A:$A)-1),".",",")," ","")),2)="&lt; ",LEFT(LOWER(SUBSTITUTE(SUBSTITUTE(INDIRECT("ALS!"&amp;SUBSTITUTE(ADDRESS(1,$A57+($AN$7-$AN$8),4),"1","")&amp;MATCH(AJ$3,ALS!$A:$A,0)+ROW(ALS!$A:$A)-1),".",",")," ","")),1)="&lt;"),"&lt;"&amp;VALUE(SUBSTITUTE(SUBSTITUTE(SUBSTITUTE(INDIRECT("ALS!"&amp;SUBSTITUTE(ADDRESS(1,$A57+($AN$7-$AN$8),4),"1","")&amp;MATCH(AJ$3,ALS!$A:$A,0)+ROW(ALS!$A:$A)-1),".",",")," ",""),"&lt;",""))*AJ$2,NOT(ISERROR(VALUE(SUBSTITUTE(SUBSTITUTE(INDIRECT("ALS!"&amp;SUBSTITUTE(ADDRESS(1,$A57+($AN$7-$AN$8),4),"1","")&amp;MATCH(AJ$3,ALS!$A:$A,0)+ROW(ALS!$A:$A)-1),".",",")," ","")))),VALUE(SUBSTITUTE(SUBSTITUTE(INDIRECT("ALS!"&amp;SUBSTITUTE(ADDRESS(1,$A57+($AN$7-$AN$8),4),"1","")&amp;MATCH(AJ$3,ALS!$A:$A,0)+ROW(ALS!$A:$A)-1),".",",")," ","")),TRUE,"ERROR")</f>
        <v>#VALUE!</v>
      </c>
    </row>
    <row r="58" spans="1:36" x14ac:dyDescent="0.25">
      <c r="A58" t="e">
        <f t="shared" ca="1" si="6"/>
        <v>#VALUE!</v>
      </c>
      <c r="B58" t="e">
        <f ca="1">IF(
LEN(C58)&gt;0,
SUBSTITUTE(SUBSTITUTE(SUBSTITUTE(INDIRECT("ALS!"&amp;SUBSTITUTE(ADDRESS(1,A58+($AN$7-$AN$8),4),"1","")&amp;MATCH("ELEMENT",ALS!A:A,0)+ROW(ALS!A:A)-1),"Jord",""),"Sediment",""),C58,""),
SUBSTITUTE(SUBSTITUTE(INDIRECT("ALS!"&amp;SUBSTITUTE(ADDRESS(1,A58+($AN$7-$AN$8),4),"1","")&amp;MATCH("ELEMENT",ALS!A:A,0)+ROW(ALS!A:A)-1),"Jord",""),"Sediment","")
)</f>
        <v>#VALUE!</v>
      </c>
      <c r="C58" t="str">
        <f ca="1" xml:space="preserve">
_xlfn.LET(_xlpm.GetName,INDIRECT("ALS!"&amp;SUBSTITUTE(ADDRESS(1,A58+($AN$7-$AN$8),4),"1","")&amp;MATCH("ELEMENT",ALS!$A$1:$A$200,0)+ROW(ALS!$A$1:$A$200)-1),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58" s="22" t="e">
        <f ca="1">IF(ISERROR(INDIRECT("ALS!"&amp;SUBSTITUTE(ADDRESS(1,$A58+($AN$7-$AN$8),4),"1","")&amp;MATCH(D$3,ALS!$A:$A,0)+ROW(ALS!$A:$A)-1)),INDIRECT("ALS!"&amp;SUBSTITUTE(ADDRESS(1,$A58+($AN$7-$AN$8),4),"1","")&amp;MATCH(D$3,ALS!$A:$A,0)+ROW(ALS!$A:$A)-1),IF(INDIRECT("ALS!"&amp;SUBSTITUTE(ADDRESS(1,$A58+($AN$7-$AN$8),4),"1","")&amp;MATCH(D$3,ALS!$A:$A,0)+ROW(ALS!$A:$A)-1)="n.d.","n.d.",IF(VALUE(SUBSTITUTE(SUBSTITUTE(INDIRECT("ALS!"&amp;SUBSTITUTE(ADDRESS(1,$A58+($AN$7-$AN$8),4),"1","")&amp;MATCH(D$3,ALS!$A:$A,0)+ROW(ALS!$A:$A)-1),".",","),"&lt;",""))&lt;=AV$4,"&lt;"&amp;AV$4,VALUE(SUBSTITUTE(SUBSTITUTE(INDIRECT("ALS!"&amp;SUBSTITUTE(ADDRESS(1,$A58+($AN$7-$AN$8),4),"1","")&amp;MATCH(D$3,ALS!$A:$A,0)+ROW(ALS!$A:$A)-1),".",","),"&lt;","")))))</f>
        <v>#VALUE!</v>
      </c>
      <c r="E58" s="22" t="e">
        <f ca="1">IF(ISERROR(INDIRECT("ALS!"&amp;SUBSTITUTE(ADDRESS(1,$A58+($AN$7-$AN$8),4),"1","")&amp;MATCH(E$3,ALS!$A:$A,0)+ROW(ALS!$A:$A)-1)),INDIRECT("ALS!"&amp;SUBSTITUTE(ADDRESS(1,$A58+($AN$7-$AN$8),4),"1","")&amp;MATCH(E$3,ALS!$A:$A,0)+ROW(ALS!$A:$A)-1),IF(INDIRECT("ALS!"&amp;SUBSTITUTE(ADDRESS(1,$A58+($AN$7-$AN$8),4),"1","")&amp;MATCH(E$3,ALS!$A:$A,0)+ROW(ALS!$A:$A)-1)="n.d.","n.d.",IF(VALUE(SUBSTITUTE(SUBSTITUTE(INDIRECT("ALS!"&amp;SUBSTITUTE(ADDRESS(1,$A58+($AN$7-$AN$8),4),"1","")&amp;MATCH(E$3,ALS!$A:$A,0)+ROW(ALS!$A:$A)-1),".",","),"&lt;",""))&lt;=AW$4,"&lt;"&amp;AW$4,VALUE(SUBSTITUTE(SUBSTITUTE(INDIRECT("ALS!"&amp;SUBSTITUTE(ADDRESS(1,$A58+($AN$7-$AN$8),4),"1","")&amp;MATCH(E$3,ALS!$A:$A,0)+ROW(ALS!$A:$A)-1),".",","),"&lt;","")))))</f>
        <v>#VALUE!</v>
      </c>
      <c r="F58" s="22" t="e">
        <f ca="1">IF(ISERROR(INDIRECT("ALS!"&amp;SUBSTITUTE(ADDRESS(1,$A58+($AN$7-$AN$8),4),"1","")&amp;MATCH(F$3,ALS!$A:$A,0)+ROW(ALS!$A:$A)-1)),INDIRECT("ALS!"&amp;SUBSTITUTE(ADDRESS(1,$A58+($AN$7-$AN$8),4),"1","")&amp;MATCH(F$3,ALS!$A:$A,0)+ROW(ALS!$A:$A)-1),IF(INDIRECT("ALS!"&amp;SUBSTITUTE(ADDRESS(1,$A58+($AN$7-$AN$8),4),"1","")&amp;MATCH(F$3,ALS!$A:$A,0)+ROW(ALS!$A:$A)-1)="n.d.","n.d.",IF(VALUE(SUBSTITUTE(SUBSTITUTE(INDIRECT("ALS!"&amp;SUBSTITUTE(ADDRESS(1,$A58+($AN$7-$AN$8),4),"1","")&amp;MATCH(F$3,ALS!$A:$A,0)+ROW(ALS!$A:$A)-1),".",","),"&lt;",""))&lt;=AX$4,"&lt;"&amp;AX$4,VALUE(SUBSTITUTE(SUBSTITUTE(INDIRECT("ALS!"&amp;SUBSTITUTE(ADDRESS(1,$A58+($AN$7-$AN$8),4),"1","")&amp;MATCH(F$3,ALS!$A:$A,0)+ROW(ALS!$A:$A)-1),".",","),"&lt;","")))))</f>
        <v>#VALUE!</v>
      </c>
      <c r="G58" s="26" t="e">
        <f ca="1">_xlfn.LET(_xlpm.GetVal,INDIRECT("ALS!"&amp;SUBSTITUTE(ADDRESS(1,$A58+($AN$7-$AN$8),4),"1","")&amp;MATCH(G$3,ALS!$A:$A,0)+ROW(ALS!$A$1:$A$200)-1),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58" s="26" t="e">
        <f ca="1">_xlfn.LET(_xlpm.GetVal,INDIRECT("ALS!"&amp;SUBSTITUTE(ADDRESS(1,$A58+($AN$7-$AN$8),4),"1","")&amp;MATCH(H$3,ALS!$A:$A,0)+ROW(ALS!$A$1:$A$200)-1),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58" s="26" t="e">
        <f ca="1">_xlfn.LET(_xlpm.GetVal,INDIRECT("ALS!"&amp;SUBSTITUTE(ADDRESS(1,$A58+($AN$7-$AN$8),4),"1","")&amp;MATCH(I$3,ALS!$A:$A,0)+ROW(ALS!$A$1:$A$200)-1),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58" s="26" t="e">
        <f ca="1">_xlfn.LET(_xlpm.GetVal,INDIRECT("ALS!"&amp;SUBSTITUTE(ADDRESS(1,$A58+($AN$7-$AN$8),4),"1","")&amp;MATCH(J$3,ALS!$A:$A,0)+ROW(ALS!$A$1:$A$200)-1),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58" s="26" t="e">
        <f ca="1">_xlfn.LET(_xlpm.GetVal,INDIRECT("ALS!"&amp;SUBSTITUTE(ADDRESS(1,$A58+($AN$7-$AN$8),4),"1","")&amp;MATCH(K$3,ALS!$A:$A,0)+ROW(ALS!$A$1:$A$200)-1),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58" s="26" t="e">
        <f ca="1">_xlfn.LET(_xlpm.GetVal,INDIRECT("ALS!"&amp;SUBSTITUTE(ADDRESS(1,$A58+($AN$7-$AN$8),4),"1","")&amp;MATCH(L$3,ALS!$A:$A,0)+ROW(ALS!$A$1:$A$200)-1),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58" s="26" t="e">
        <f ca="1">_xlfn.LET(_xlpm.GetVal,INDIRECT("ALS!"&amp;SUBSTITUTE(ADDRESS(1,$A58+($AN$7-$AN$8),4),"1","")&amp;MATCH(M$3,ALS!$A:$A,0)+ROW(ALS!$A$1:$A$200)-1),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58" s="26" t="e">
        <f ca="1">_xlfn.LET(_xlpm.GetVal,INDIRECT("ALS!"&amp;SUBSTITUTE(ADDRESS(1,$A58+($AN$7-$AN$8),4),"1","")&amp;MATCH(N$3,ALS!$A:$A,0)+ROW(ALS!$A$1:$A$200)-1),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58" s="26" t="e">
        <f ca="1">_xlfn.LET(_xlpm.GetVal,INDIRECT("ALS!"&amp;SUBSTITUTE(ADDRESS(1,$A58+($AN$7-$AN$8),4),"1","")&amp;MATCH(O$3,ALS!$A:$A,0)+ROW(ALS!$A$1:$A$200)-1),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58" s="26" t="e">
        <f ca="1">_xlfn.LET(_xlpm.GetVal,INDIRECT("ALS!"&amp;SUBSTITUTE(ADDRESS(1,$A58+($AN$7-$AN$8),4),"1","")&amp;MATCH(P$3,ALS!$A:$A,0)+ROW(ALS!$A$1:$A$200)-1),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58" s="26" t="e">
        <f ca="1">_xlfn.LET(_xlpm.GetVal,INDIRECT("ALS!"&amp;SUBSTITUTE(ADDRESS(1,$A58+($AN$7-$AN$8),4),"1","")&amp;MATCH(Q$3,ALS!$A:$A,0)+ROW(ALS!$A$1:$A$200)-1),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58" s="26" t="e">
        <f ca="1">_xlfn.LET(_xlpm.GetVal,INDIRECT("ALS!"&amp;SUBSTITUTE(ADDRESS(1,$A58+($AN$7-$AN$8),4),"1","")&amp;MATCH(R$3,ALS!$A:$A,0)+ROW(ALS!$A$1:$A$200)-1),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58" s="26" t="e">
        <f ca="1">_xlfn.LET(_xlpm.GetVal,INDIRECT("ALS!"&amp;SUBSTITUTE(ADDRESS(1,$A58+($AN$7-$AN$8),4),"1","")&amp;MATCH(S$3,ALS!$A:$A,0)+ROW(ALS!$A$1:$A$200)-1),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58" s="26" t="e">
        <f ca="1">_xlfn.LET(_xlpm.GetVal,INDIRECT("ALS!"&amp;SUBSTITUTE(ADDRESS(1,$A58+($AN$7-$AN$8),4),"1","")&amp;MATCH(T$3,ALS!$A:$A,0)+ROW(ALS!$A$1:$A$200)-1),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58" s="26" t="e">
        <f ca="1">_xlfn.LET(_xlpm.GetVal,INDIRECT("ALS!"&amp;SUBSTITUTE(ADDRESS(1,$A58+($AN$7-$AN$8),4),"1","")&amp;MATCH(U$3,ALS!$A:$A,0)+ROW(ALS!$A$1:$A$200)-1),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58" s="26" t="e">
        <f ca="1">_xlfn.LET(_xlpm.GetVal,INDIRECT("ALS!"&amp;SUBSTITUTE(ADDRESS(1,$A58+($AN$7-$AN$8),4),"1","")&amp;MATCH(V$3,ALS!$A:$A,0)+ROW(ALS!$A$1:$A$200)-1),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58" s="26" t="e">
        <f ca="1">_xlfn.LET(_xlpm.GetVal,INDIRECT("ALS!"&amp;SUBSTITUTE(ADDRESS(1,$A58+($AN$7-$AN$8),4),"1","")&amp;MATCH(W$3,ALS!$A:$A,0)+ROW(ALS!$A$1:$A$200)-1),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58" s="26" t="e">
        <f ca="1">_xlfn.LET(_xlpm.GetVal,INDIRECT("ALS!"&amp;SUBSTITUTE(ADDRESS(1,$A58+($AN$7-$AN$8),4),"1","")&amp;MATCH(X$3,ALS!$A:$A,0)+ROW(ALS!$A$1:$A$200)-1),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58" s="26" t="e">
        <f ca="1">_xlfn.LET(_xlpm.GetVal,INDIRECT("ALS!"&amp;SUBSTITUTE(ADDRESS(1,$A58+($AN$7-$AN$8),4),"1","")&amp;MATCH(Y$3,ALS!$A:$A,0)+ROW(ALS!$A$1:$A$200)-1),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58" s="26" t="e">
        <f ca="1">_xlfn.LET(_xlpm.GetVal,INDIRECT("ALS!"&amp;SUBSTITUTE(ADDRESS(1,$A58+($AN$7-$AN$8),4),"1","")&amp;MATCH(Z$3,ALS!$A:$A,0)+ROW(ALS!$A$1:$A$200)-1),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58" s="26" t="e">
        <f ca="1">_xlfn.LET(_xlpm.GetVal,INDIRECT("ALS!"&amp;SUBSTITUTE(ADDRESS(1,$A58+($AN$7-$AN$8),4),"1","")&amp;MATCH(AA$3,ALS!$A:$A,0)+ROW(ALS!$A$1:$A$200)-1),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58" s="26" t="e">
        <f ca="1">_xlfn.LET(_xlpm.GetVal,INDIRECT("ALS!"&amp;SUBSTITUTE(ADDRESS(1,$A58+($AN$7-$AN$8),4),"1","")&amp;MATCH(AB$3,ALS!$A:$A,0)+ROW(ALS!$A$1:$A$200)-1),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58" s="26" t="e">
        <f ca="1">_xlfn.LET(_xlpm.GetVal,INDIRECT("ALS!"&amp;SUBSTITUTE(ADDRESS(1,$A58+($AN$7-$AN$8),4),"1","")&amp;MATCH(AC$3,ALS!$A:$A,0)+ROW(ALS!$A$1:$A$200)-1),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58" s="26" t="e">
        <f ca="1">_xlfn.LET(_xlpm.GetVal,INDIRECT("ALS!"&amp;SUBSTITUTE(ADDRESS(1,$A58+($AN$7-$AN$8),4),"1","")&amp;MATCH(AD$3,ALS!$A:$A,0)+ROW(ALS!$A$1:$A$200)-1),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58" s="26" t="e">
        <f ca="1">_xlfn.LET(_xlpm.GetVal,INDIRECT("ALS!"&amp;SUBSTITUTE(ADDRESS(1,$A58+($AN$7-$AN$8),4),"1","")&amp;MATCH(AE$3,ALS!$A:$A,0)+ROW(ALS!$A$1:$A$200)-1),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58" s="26" t="e">
        <f ca="1">_xlfn.LET(_xlpm.GetVal,INDIRECT("ALS!"&amp;SUBSTITUTE(ADDRESS(1,$A58+($AN$7-$AN$8),4),"1","")&amp;MATCH(AF$3,ALS!$A:$A,0)+ROW(ALS!$A$1:$A$200)-1),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58" s="26" t="e">
        <f ca="1">_xlfn.LET(_xlpm.GetVal,INDIRECT("ALS!"&amp;SUBSTITUTE(ADDRESS(1,$A58+($AN$7-$AN$8),4),"1","")&amp;MATCH(AG$3,ALS!$A:$A,0)+ROW(ALS!$A$1:$A$200)-1),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58" s="25" t="str">
        <f t="shared" ca="1" si="5"/>
        <v/>
      </c>
      <c r="AI58" s="26" t="e">
        <f ca="1">_xlfn.IFS(SUBSTITUTE(INDIRECT("ALS!"&amp;SUBSTITUTE(ADDRESS(1,$A58+($AN$7-$AN$8),4),"1","")&amp;MATCH(AI$3,ALS!$A:$A,0)+ROW(ALS!$A:$A)-1)," ","")="","",ISERROR(INDIRECT("ALS!"&amp;SUBSTITUTE(ADDRESS(1,$A58+($AN$7-$AN$8),4),"1","")&amp;MATCH(AI$3,ALS!$A:$A,0)+ROW(ALS!$A:$A)-1)),INDIRECT("ALS!"&amp;SUBSTITUTE(ADDRESS(1,$A58+($AN$7-$AN$8),4),"1","")&amp;MATCH(AI$3,ALS!$A:$A,0)+ROW(ALS!$A:$A)-1),OR(LOWER(SUBSTITUTE(SUBSTITUTE(INDIRECT("ALS!"&amp;SUBSTITUTE(ADDRESS(1,$A58+($AN$7-$AN$8),4),"1","")&amp;MATCH(AI$3,ALS!$A:$A,0)+ROW(ALS!$A:$A)-1),".","")," ",""))="nd",LOWER(SUBSTITUTE(SUBSTITUTE(INDIRECT("ALS!"&amp;SUBSTITUTE(ADDRESS(1,$A58+($AN$7-$AN$8),4),"1","")&amp;MATCH(AI$3,ALS!$A:$A,0)+ROW(ALS!$A:$A)-1),".","")," ",""))="ikkepåvist"),"n.d.",OR(LEFT(LOWER(SUBSTITUTE(SUBSTITUTE(INDIRECT("ALS!"&amp;SUBSTITUTE(ADDRESS(1,$A58+($AN$7-$AN$8),4),"1","")&amp;MATCH(AI$3,ALS!$A:$A,0)+ROW(ALS!$A:$A)-1),".",",")," ","")),2)="&lt; ",LEFT(LOWER(SUBSTITUTE(SUBSTITUTE(INDIRECT("ALS!"&amp;SUBSTITUTE(ADDRESS(1,$A58+($AN$7-$AN$8),4),"1","")&amp;MATCH(AI$3,ALS!$A:$A,0)+ROW(ALS!$A:$A)-1),".",",")," ","")),1)="&lt;"),"&lt;"&amp;VALUE(SUBSTITUTE(SUBSTITUTE(SUBSTITUTE(INDIRECT("ALS!"&amp;SUBSTITUTE(ADDRESS(1,$A58+($AN$7-$AN$8),4),"1","")&amp;MATCH(AI$3,ALS!$A:$A,0)+ROW(ALS!$A:$A)-1),".",",")," ",""),"&lt;",""))*AI$2,NOT(ISERROR(VALUE(SUBSTITUTE(SUBSTITUTE(INDIRECT("ALS!"&amp;SUBSTITUTE(ADDRESS(1,$A58+($AN$7-$AN$8),4),"1","")&amp;MATCH(AI$3,ALS!$A:$A,0)+ROW(ALS!$A:$A)-1),".",",")," ","")))),VALUE(SUBSTITUTE(SUBSTITUTE(INDIRECT("ALS!"&amp;SUBSTITUTE(ADDRESS(1,$A58+($AN$7-$AN$8),4),"1","")&amp;MATCH(AI$3,ALS!$A:$A,0)+ROW(ALS!$A:$A)-1),".",",")," ","")),TRUE,"ERROR")</f>
        <v>#VALUE!</v>
      </c>
      <c r="AJ58" s="26" t="e">
        <f ca="1">_xlfn.IFS(SUBSTITUTE(INDIRECT("ALS!"&amp;SUBSTITUTE(ADDRESS(1,$A58+($AN$7-$AN$8),4),"1","")&amp;MATCH(AJ$3,ALS!$A:$A,0)+ROW(ALS!$A:$A)-1)," ","")="","",ISERROR(INDIRECT("ALS!"&amp;SUBSTITUTE(ADDRESS(1,$A58+($AN$7-$AN$8),4),"1","")&amp;MATCH(AJ$3,ALS!$A:$A,0)+ROW(ALS!$A:$A)-1)),INDIRECT("ALS!"&amp;SUBSTITUTE(ADDRESS(1,$A58+($AN$7-$AN$8),4),"1","")&amp;MATCH(AJ$3,ALS!$A:$A,0)+ROW(ALS!$A:$A)-1),OR(LOWER(SUBSTITUTE(SUBSTITUTE(INDIRECT("ALS!"&amp;SUBSTITUTE(ADDRESS(1,$A58+($AN$7-$AN$8),4),"1","")&amp;MATCH(AJ$3,ALS!$A:$A,0)+ROW(ALS!$A:$A)-1),".","")," ",""))="nd",LOWER(SUBSTITUTE(SUBSTITUTE(INDIRECT("ALS!"&amp;SUBSTITUTE(ADDRESS(1,$A58+($AN$7-$AN$8),4),"1","")&amp;MATCH(AJ$3,ALS!$A:$A,0)+ROW(ALS!$A:$A)-1),".","")," ",""))="ikkepåvist"),"n.d.",OR(LEFT(LOWER(SUBSTITUTE(SUBSTITUTE(INDIRECT("ALS!"&amp;SUBSTITUTE(ADDRESS(1,$A58+($AN$7-$AN$8),4),"1","")&amp;MATCH(AJ$3,ALS!$A:$A,0)+ROW(ALS!$A:$A)-1),".",",")," ","")),2)="&lt; ",LEFT(LOWER(SUBSTITUTE(SUBSTITUTE(INDIRECT("ALS!"&amp;SUBSTITUTE(ADDRESS(1,$A58+($AN$7-$AN$8),4),"1","")&amp;MATCH(AJ$3,ALS!$A:$A,0)+ROW(ALS!$A:$A)-1),".",",")," ","")),1)="&lt;"),"&lt;"&amp;VALUE(SUBSTITUTE(SUBSTITUTE(SUBSTITUTE(INDIRECT("ALS!"&amp;SUBSTITUTE(ADDRESS(1,$A58+($AN$7-$AN$8),4),"1","")&amp;MATCH(AJ$3,ALS!$A:$A,0)+ROW(ALS!$A:$A)-1),".",",")," ",""),"&lt;",""))*AJ$2,NOT(ISERROR(VALUE(SUBSTITUTE(SUBSTITUTE(INDIRECT("ALS!"&amp;SUBSTITUTE(ADDRESS(1,$A58+($AN$7-$AN$8),4),"1","")&amp;MATCH(AJ$3,ALS!$A:$A,0)+ROW(ALS!$A:$A)-1),".",",")," ","")))),VALUE(SUBSTITUTE(SUBSTITUTE(INDIRECT("ALS!"&amp;SUBSTITUTE(ADDRESS(1,$A58+($AN$7-$AN$8),4),"1","")&amp;MATCH(AJ$3,ALS!$A:$A,0)+ROW(ALS!$A:$A)-1),".",",")," ","")),TRUE,"ERROR")</f>
        <v>#VALUE!</v>
      </c>
    </row>
    <row r="59" spans="1:36" x14ac:dyDescent="0.25">
      <c r="A59" t="e">
        <f t="shared" ca="1" si="6"/>
        <v>#VALUE!</v>
      </c>
      <c r="B59" t="e">
        <f ca="1">IF(
LEN(C59)&gt;0,
SUBSTITUTE(SUBSTITUTE(SUBSTITUTE(INDIRECT("ALS!"&amp;SUBSTITUTE(ADDRESS(1,A59+($AN$7-$AN$8),4),"1","")&amp;MATCH("ELEMENT",ALS!A:A,0)+ROW(ALS!A:A)-1),"Jord",""),"Sediment",""),C59,""),
SUBSTITUTE(SUBSTITUTE(INDIRECT("ALS!"&amp;SUBSTITUTE(ADDRESS(1,A59+($AN$7-$AN$8),4),"1","")&amp;MATCH("ELEMENT",ALS!A:A,0)+ROW(ALS!A:A)-1),"Jord",""),"Sediment","")
)</f>
        <v>#VALUE!</v>
      </c>
      <c r="C59" t="str">
        <f ca="1" xml:space="preserve">
_xlfn.LET(_xlpm.GetName,INDIRECT("ALS!"&amp;SUBSTITUTE(ADDRESS(1,A59+($AN$7-$AN$8),4),"1","")&amp;MATCH("ELEMENT",ALS!$A$1:$A$200,0)+ROW(ALS!$A$1:$A$200)-1),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59" s="22" t="e">
        <f ca="1">IF(ISERROR(INDIRECT("ALS!"&amp;SUBSTITUTE(ADDRESS(1,$A59+($AN$7-$AN$8),4),"1","")&amp;MATCH(D$3,ALS!$A:$A,0)+ROW(ALS!$A:$A)-1)),INDIRECT("ALS!"&amp;SUBSTITUTE(ADDRESS(1,$A59+($AN$7-$AN$8),4),"1","")&amp;MATCH(D$3,ALS!$A:$A,0)+ROW(ALS!$A:$A)-1),IF(INDIRECT("ALS!"&amp;SUBSTITUTE(ADDRESS(1,$A59+($AN$7-$AN$8),4),"1","")&amp;MATCH(D$3,ALS!$A:$A,0)+ROW(ALS!$A:$A)-1)="n.d.","n.d.",IF(VALUE(SUBSTITUTE(SUBSTITUTE(INDIRECT("ALS!"&amp;SUBSTITUTE(ADDRESS(1,$A59+($AN$7-$AN$8),4),"1","")&amp;MATCH(D$3,ALS!$A:$A,0)+ROW(ALS!$A:$A)-1),".",","),"&lt;",""))&lt;=AV$4,"&lt;"&amp;AV$4,VALUE(SUBSTITUTE(SUBSTITUTE(INDIRECT("ALS!"&amp;SUBSTITUTE(ADDRESS(1,$A59+($AN$7-$AN$8),4),"1","")&amp;MATCH(D$3,ALS!$A:$A,0)+ROW(ALS!$A:$A)-1),".",","),"&lt;","")))))</f>
        <v>#VALUE!</v>
      </c>
      <c r="E59" s="22" t="e">
        <f ca="1">IF(ISERROR(INDIRECT("ALS!"&amp;SUBSTITUTE(ADDRESS(1,$A59+($AN$7-$AN$8),4),"1","")&amp;MATCH(E$3,ALS!$A:$A,0)+ROW(ALS!$A:$A)-1)),INDIRECT("ALS!"&amp;SUBSTITUTE(ADDRESS(1,$A59+($AN$7-$AN$8),4),"1","")&amp;MATCH(E$3,ALS!$A:$A,0)+ROW(ALS!$A:$A)-1),IF(INDIRECT("ALS!"&amp;SUBSTITUTE(ADDRESS(1,$A59+($AN$7-$AN$8),4),"1","")&amp;MATCH(E$3,ALS!$A:$A,0)+ROW(ALS!$A:$A)-1)="n.d.","n.d.",IF(VALUE(SUBSTITUTE(SUBSTITUTE(INDIRECT("ALS!"&amp;SUBSTITUTE(ADDRESS(1,$A59+($AN$7-$AN$8),4),"1","")&amp;MATCH(E$3,ALS!$A:$A,0)+ROW(ALS!$A:$A)-1),".",","),"&lt;",""))&lt;=AW$4,"&lt;"&amp;AW$4,VALUE(SUBSTITUTE(SUBSTITUTE(INDIRECT("ALS!"&amp;SUBSTITUTE(ADDRESS(1,$A59+($AN$7-$AN$8),4),"1","")&amp;MATCH(E$3,ALS!$A:$A,0)+ROW(ALS!$A:$A)-1),".",","),"&lt;","")))))</f>
        <v>#VALUE!</v>
      </c>
      <c r="F59" s="22" t="e">
        <f ca="1">IF(ISERROR(INDIRECT("ALS!"&amp;SUBSTITUTE(ADDRESS(1,$A59+($AN$7-$AN$8),4),"1","")&amp;MATCH(F$3,ALS!$A:$A,0)+ROW(ALS!$A:$A)-1)),INDIRECT("ALS!"&amp;SUBSTITUTE(ADDRESS(1,$A59+($AN$7-$AN$8),4),"1","")&amp;MATCH(F$3,ALS!$A:$A,0)+ROW(ALS!$A:$A)-1),IF(INDIRECT("ALS!"&amp;SUBSTITUTE(ADDRESS(1,$A59+($AN$7-$AN$8),4),"1","")&amp;MATCH(F$3,ALS!$A:$A,0)+ROW(ALS!$A:$A)-1)="n.d.","n.d.",IF(VALUE(SUBSTITUTE(SUBSTITUTE(INDIRECT("ALS!"&amp;SUBSTITUTE(ADDRESS(1,$A59+($AN$7-$AN$8),4),"1","")&amp;MATCH(F$3,ALS!$A:$A,0)+ROW(ALS!$A:$A)-1),".",","),"&lt;",""))&lt;=AX$4,"&lt;"&amp;AX$4,VALUE(SUBSTITUTE(SUBSTITUTE(INDIRECT("ALS!"&amp;SUBSTITUTE(ADDRESS(1,$A59+($AN$7-$AN$8),4),"1","")&amp;MATCH(F$3,ALS!$A:$A,0)+ROW(ALS!$A:$A)-1),".",","),"&lt;","")))))</f>
        <v>#VALUE!</v>
      </c>
      <c r="G59" s="26" t="e">
        <f ca="1">_xlfn.LET(_xlpm.GetVal,INDIRECT("ALS!"&amp;SUBSTITUTE(ADDRESS(1,$A59+($AN$7-$AN$8),4),"1","")&amp;MATCH(G$3,ALS!$A:$A,0)+ROW(ALS!$A$1:$A$200)-1),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59" s="26" t="e">
        <f ca="1">_xlfn.LET(_xlpm.GetVal,INDIRECT("ALS!"&amp;SUBSTITUTE(ADDRESS(1,$A59+($AN$7-$AN$8),4),"1","")&amp;MATCH(H$3,ALS!$A:$A,0)+ROW(ALS!$A$1:$A$200)-1),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59" s="26" t="e">
        <f ca="1">_xlfn.LET(_xlpm.GetVal,INDIRECT("ALS!"&amp;SUBSTITUTE(ADDRESS(1,$A59+($AN$7-$AN$8),4),"1","")&amp;MATCH(I$3,ALS!$A:$A,0)+ROW(ALS!$A$1:$A$200)-1),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59" s="26" t="e">
        <f ca="1">_xlfn.LET(_xlpm.GetVal,INDIRECT("ALS!"&amp;SUBSTITUTE(ADDRESS(1,$A59+($AN$7-$AN$8),4),"1","")&amp;MATCH(J$3,ALS!$A:$A,0)+ROW(ALS!$A$1:$A$200)-1),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59" s="26" t="e">
        <f ca="1">_xlfn.LET(_xlpm.GetVal,INDIRECT("ALS!"&amp;SUBSTITUTE(ADDRESS(1,$A59+($AN$7-$AN$8),4),"1","")&amp;MATCH(K$3,ALS!$A:$A,0)+ROW(ALS!$A$1:$A$200)-1),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59" s="26" t="e">
        <f ca="1">_xlfn.LET(_xlpm.GetVal,INDIRECT("ALS!"&amp;SUBSTITUTE(ADDRESS(1,$A59+($AN$7-$AN$8),4),"1","")&amp;MATCH(L$3,ALS!$A:$A,0)+ROW(ALS!$A$1:$A$200)-1),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59" s="26" t="e">
        <f ca="1">_xlfn.LET(_xlpm.GetVal,INDIRECT("ALS!"&amp;SUBSTITUTE(ADDRESS(1,$A59+($AN$7-$AN$8),4),"1","")&amp;MATCH(M$3,ALS!$A:$A,0)+ROW(ALS!$A$1:$A$200)-1),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59" s="26" t="e">
        <f ca="1">_xlfn.LET(_xlpm.GetVal,INDIRECT("ALS!"&amp;SUBSTITUTE(ADDRESS(1,$A59+($AN$7-$AN$8),4),"1","")&amp;MATCH(N$3,ALS!$A:$A,0)+ROW(ALS!$A$1:$A$200)-1),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59" s="26" t="e">
        <f ca="1">_xlfn.LET(_xlpm.GetVal,INDIRECT("ALS!"&amp;SUBSTITUTE(ADDRESS(1,$A59+($AN$7-$AN$8),4),"1","")&amp;MATCH(O$3,ALS!$A:$A,0)+ROW(ALS!$A$1:$A$200)-1),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59" s="26" t="e">
        <f ca="1">_xlfn.LET(_xlpm.GetVal,INDIRECT("ALS!"&amp;SUBSTITUTE(ADDRESS(1,$A59+($AN$7-$AN$8),4),"1","")&amp;MATCH(P$3,ALS!$A:$A,0)+ROW(ALS!$A$1:$A$200)-1),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59" s="26" t="e">
        <f ca="1">_xlfn.LET(_xlpm.GetVal,INDIRECT("ALS!"&amp;SUBSTITUTE(ADDRESS(1,$A59+($AN$7-$AN$8),4),"1","")&amp;MATCH(Q$3,ALS!$A:$A,0)+ROW(ALS!$A$1:$A$200)-1),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59" s="26" t="e">
        <f ca="1">_xlfn.LET(_xlpm.GetVal,INDIRECT("ALS!"&amp;SUBSTITUTE(ADDRESS(1,$A59+($AN$7-$AN$8),4),"1","")&amp;MATCH(R$3,ALS!$A:$A,0)+ROW(ALS!$A$1:$A$200)-1),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59" s="26" t="e">
        <f ca="1">_xlfn.LET(_xlpm.GetVal,INDIRECT("ALS!"&amp;SUBSTITUTE(ADDRESS(1,$A59+($AN$7-$AN$8),4),"1","")&amp;MATCH(S$3,ALS!$A:$A,0)+ROW(ALS!$A$1:$A$200)-1),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59" s="26" t="e">
        <f ca="1">_xlfn.LET(_xlpm.GetVal,INDIRECT("ALS!"&amp;SUBSTITUTE(ADDRESS(1,$A59+($AN$7-$AN$8),4),"1","")&amp;MATCH(T$3,ALS!$A:$A,0)+ROW(ALS!$A$1:$A$200)-1),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59" s="26" t="e">
        <f ca="1">_xlfn.LET(_xlpm.GetVal,INDIRECT("ALS!"&amp;SUBSTITUTE(ADDRESS(1,$A59+($AN$7-$AN$8),4),"1","")&amp;MATCH(U$3,ALS!$A:$A,0)+ROW(ALS!$A$1:$A$200)-1),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59" s="26" t="e">
        <f ca="1">_xlfn.LET(_xlpm.GetVal,INDIRECT("ALS!"&amp;SUBSTITUTE(ADDRESS(1,$A59+($AN$7-$AN$8),4),"1","")&amp;MATCH(V$3,ALS!$A:$A,0)+ROW(ALS!$A$1:$A$200)-1),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59" s="26" t="e">
        <f ca="1">_xlfn.LET(_xlpm.GetVal,INDIRECT("ALS!"&amp;SUBSTITUTE(ADDRESS(1,$A59+($AN$7-$AN$8),4),"1","")&amp;MATCH(W$3,ALS!$A:$A,0)+ROW(ALS!$A$1:$A$200)-1),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59" s="26" t="e">
        <f ca="1">_xlfn.LET(_xlpm.GetVal,INDIRECT("ALS!"&amp;SUBSTITUTE(ADDRESS(1,$A59+($AN$7-$AN$8),4),"1","")&amp;MATCH(X$3,ALS!$A:$A,0)+ROW(ALS!$A$1:$A$200)-1),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59" s="26" t="e">
        <f ca="1">_xlfn.LET(_xlpm.GetVal,INDIRECT("ALS!"&amp;SUBSTITUTE(ADDRESS(1,$A59+($AN$7-$AN$8),4),"1","")&amp;MATCH(Y$3,ALS!$A:$A,0)+ROW(ALS!$A$1:$A$200)-1),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59" s="26" t="e">
        <f ca="1">_xlfn.LET(_xlpm.GetVal,INDIRECT("ALS!"&amp;SUBSTITUTE(ADDRESS(1,$A59+($AN$7-$AN$8),4),"1","")&amp;MATCH(Z$3,ALS!$A:$A,0)+ROW(ALS!$A$1:$A$200)-1),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59" s="26" t="e">
        <f ca="1">_xlfn.LET(_xlpm.GetVal,INDIRECT("ALS!"&amp;SUBSTITUTE(ADDRESS(1,$A59+($AN$7-$AN$8),4),"1","")&amp;MATCH(AA$3,ALS!$A:$A,0)+ROW(ALS!$A$1:$A$200)-1),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59" s="26" t="e">
        <f ca="1">_xlfn.LET(_xlpm.GetVal,INDIRECT("ALS!"&amp;SUBSTITUTE(ADDRESS(1,$A59+($AN$7-$AN$8),4),"1","")&amp;MATCH(AB$3,ALS!$A:$A,0)+ROW(ALS!$A$1:$A$200)-1),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59" s="26" t="e">
        <f ca="1">_xlfn.LET(_xlpm.GetVal,INDIRECT("ALS!"&amp;SUBSTITUTE(ADDRESS(1,$A59+($AN$7-$AN$8),4),"1","")&amp;MATCH(AC$3,ALS!$A:$A,0)+ROW(ALS!$A$1:$A$200)-1),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59" s="26" t="e">
        <f ca="1">_xlfn.LET(_xlpm.GetVal,INDIRECT("ALS!"&amp;SUBSTITUTE(ADDRESS(1,$A59+($AN$7-$AN$8),4),"1","")&amp;MATCH(AD$3,ALS!$A:$A,0)+ROW(ALS!$A$1:$A$200)-1),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59" s="26" t="e">
        <f ca="1">_xlfn.LET(_xlpm.GetVal,INDIRECT("ALS!"&amp;SUBSTITUTE(ADDRESS(1,$A59+($AN$7-$AN$8),4),"1","")&amp;MATCH(AE$3,ALS!$A:$A,0)+ROW(ALS!$A$1:$A$200)-1),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59" s="26" t="e">
        <f ca="1">_xlfn.LET(_xlpm.GetVal,INDIRECT("ALS!"&amp;SUBSTITUTE(ADDRESS(1,$A59+($AN$7-$AN$8),4),"1","")&amp;MATCH(AF$3,ALS!$A:$A,0)+ROW(ALS!$A$1:$A$200)-1),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59" s="26" t="e">
        <f ca="1">_xlfn.LET(_xlpm.GetVal,INDIRECT("ALS!"&amp;SUBSTITUTE(ADDRESS(1,$A59+($AN$7-$AN$8),4),"1","")&amp;MATCH(AG$3,ALS!$A:$A,0)+ROW(ALS!$A$1:$A$200)-1),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59" s="25" t="str">
        <f t="shared" ca="1" si="5"/>
        <v/>
      </c>
      <c r="AI59" s="26" t="e">
        <f ca="1">_xlfn.IFS(SUBSTITUTE(INDIRECT("ALS!"&amp;SUBSTITUTE(ADDRESS(1,$A59+($AN$7-$AN$8),4),"1","")&amp;MATCH(AI$3,ALS!$A:$A,0)+ROW(ALS!$A:$A)-1)," ","")="","",ISERROR(INDIRECT("ALS!"&amp;SUBSTITUTE(ADDRESS(1,$A59+($AN$7-$AN$8),4),"1","")&amp;MATCH(AI$3,ALS!$A:$A,0)+ROW(ALS!$A:$A)-1)),INDIRECT("ALS!"&amp;SUBSTITUTE(ADDRESS(1,$A59+($AN$7-$AN$8),4),"1","")&amp;MATCH(AI$3,ALS!$A:$A,0)+ROW(ALS!$A:$A)-1),OR(LOWER(SUBSTITUTE(SUBSTITUTE(INDIRECT("ALS!"&amp;SUBSTITUTE(ADDRESS(1,$A59+($AN$7-$AN$8),4),"1","")&amp;MATCH(AI$3,ALS!$A:$A,0)+ROW(ALS!$A:$A)-1),".","")," ",""))="nd",LOWER(SUBSTITUTE(SUBSTITUTE(INDIRECT("ALS!"&amp;SUBSTITUTE(ADDRESS(1,$A59+($AN$7-$AN$8),4),"1","")&amp;MATCH(AI$3,ALS!$A:$A,0)+ROW(ALS!$A:$A)-1),".","")," ",""))="ikkepåvist"),"n.d.",OR(LEFT(LOWER(SUBSTITUTE(SUBSTITUTE(INDIRECT("ALS!"&amp;SUBSTITUTE(ADDRESS(1,$A59+($AN$7-$AN$8),4),"1","")&amp;MATCH(AI$3,ALS!$A:$A,0)+ROW(ALS!$A:$A)-1),".",",")," ","")),2)="&lt; ",LEFT(LOWER(SUBSTITUTE(SUBSTITUTE(INDIRECT("ALS!"&amp;SUBSTITUTE(ADDRESS(1,$A59+($AN$7-$AN$8),4),"1","")&amp;MATCH(AI$3,ALS!$A:$A,0)+ROW(ALS!$A:$A)-1),".",",")," ","")),1)="&lt;"),"&lt;"&amp;VALUE(SUBSTITUTE(SUBSTITUTE(SUBSTITUTE(INDIRECT("ALS!"&amp;SUBSTITUTE(ADDRESS(1,$A59+($AN$7-$AN$8),4),"1","")&amp;MATCH(AI$3,ALS!$A:$A,0)+ROW(ALS!$A:$A)-1),".",",")," ",""),"&lt;",""))*AI$2,NOT(ISERROR(VALUE(SUBSTITUTE(SUBSTITUTE(INDIRECT("ALS!"&amp;SUBSTITUTE(ADDRESS(1,$A59+($AN$7-$AN$8),4),"1","")&amp;MATCH(AI$3,ALS!$A:$A,0)+ROW(ALS!$A:$A)-1),".",",")," ","")))),VALUE(SUBSTITUTE(SUBSTITUTE(INDIRECT("ALS!"&amp;SUBSTITUTE(ADDRESS(1,$A59+($AN$7-$AN$8),4),"1","")&amp;MATCH(AI$3,ALS!$A:$A,0)+ROW(ALS!$A:$A)-1),".",",")," ","")),TRUE,"ERROR")</f>
        <v>#VALUE!</v>
      </c>
      <c r="AJ59" s="26" t="e">
        <f ca="1">_xlfn.IFS(SUBSTITUTE(INDIRECT("ALS!"&amp;SUBSTITUTE(ADDRESS(1,$A59+($AN$7-$AN$8),4),"1","")&amp;MATCH(AJ$3,ALS!$A:$A,0)+ROW(ALS!$A:$A)-1)," ","")="","",ISERROR(INDIRECT("ALS!"&amp;SUBSTITUTE(ADDRESS(1,$A59+($AN$7-$AN$8),4),"1","")&amp;MATCH(AJ$3,ALS!$A:$A,0)+ROW(ALS!$A:$A)-1)),INDIRECT("ALS!"&amp;SUBSTITUTE(ADDRESS(1,$A59+($AN$7-$AN$8),4),"1","")&amp;MATCH(AJ$3,ALS!$A:$A,0)+ROW(ALS!$A:$A)-1),OR(LOWER(SUBSTITUTE(SUBSTITUTE(INDIRECT("ALS!"&amp;SUBSTITUTE(ADDRESS(1,$A59+($AN$7-$AN$8),4),"1","")&amp;MATCH(AJ$3,ALS!$A:$A,0)+ROW(ALS!$A:$A)-1),".","")," ",""))="nd",LOWER(SUBSTITUTE(SUBSTITUTE(INDIRECT("ALS!"&amp;SUBSTITUTE(ADDRESS(1,$A59+($AN$7-$AN$8),4),"1","")&amp;MATCH(AJ$3,ALS!$A:$A,0)+ROW(ALS!$A:$A)-1),".","")," ",""))="ikkepåvist"),"n.d.",OR(LEFT(LOWER(SUBSTITUTE(SUBSTITUTE(INDIRECT("ALS!"&amp;SUBSTITUTE(ADDRESS(1,$A59+($AN$7-$AN$8),4),"1","")&amp;MATCH(AJ$3,ALS!$A:$A,0)+ROW(ALS!$A:$A)-1),".",",")," ","")),2)="&lt; ",LEFT(LOWER(SUBSTITUTE(SUBSTITUTE(INDIRECT("ALS!"&amp;SUBSTITUTE(ADDRESS(1,$A59+($AN$7-$AN$8),4),"1","")&amp;MATCH(AJ$3,ALS!$A:$A,0)+ROW(ALS!$A:$A)-1),".",",")," ","")),1)="&lt;"),"&lt;"&amp;VALUE(SUBSTITUTE(SUBSTITUTE(SUBSTITUTE(INDIRECT("ALS!"&amp;SUBSTITUTE(ADDRESS(1,$A59+($AN$7-$AN$8),4),"1","")&amp;MATCH(AJ$3,ALS!$A:$A,0)+ROW(ALS!$A:$A)-1),".",",")," ",""),"&lt;",""))*AJ$2,NOT(ISERROR(VALUE(SUBSTITUTE(SUBSTITUTE(INDIRECT("ALS!"&amp;SUBSTITUTE(ADDRESS(1,$A59+($AN$7-$AN$8),4),"1","")&amp;MATCH(AJ$3,ALS!$A:$A,0)+ROW(ALS!$A:$A)-1),".",",")," ","")))),VALUE(SUBSTITUTE(SUBSTITUTE(INDIRECT("ALS!"&amp;SUBSTITUTE(ADDRESS(1,$A59+($AN$7-$AN$8),4),"1","")&amp;MATCH(AJ$3,ALS!$A:$A,0)+ROW(ALS!$A:$A)-1),".",",")," ","")),TRUE,"ERROR")</f>
        <v>#VALUE!</v>
      </c>
    </row>
    <row r="60" spans="1:36" x14ac:dyDescent="0.25">
      <c r="A60" t="e">
        <f t="shared" ca="1" si="6"/>
        <v>#VALUE!</v>
      </c>
      <c r="B60" t="e">
        <f ca="1">IF(
LEN(C60)&gt;0,
SUBSTITUTE(SUBSTITUTE(SUBSTITUTE(INDIRECT("ALS!"&amp;SUBSTITUTE(ADDRESS(1,A60+($AN$7-$AN$8),4),"1","")&amp;MATCH("ELEMENT",ALS!A:A,0)+ROW(ALS!A:A)-1),"Jord",""),"Sediment",""),C60,""),
SUBSTITUTE(SUBSTITUTE(INDIRECT("ALS!"&amp;SUBSTITUTE(ADDRESS(1,A60+($AN$7-$AN$8),4),"1","")&amp;MATCH("ELEMENT",ALS!A:A,0)+ROW(ALS!A:A)-1),"Jord",""),"Sediment","")
)</f>
        <v>#VALUE!</v>
      </c>
      <c r="C60" t="str">
        <f ca="1" xml:space="preserve">
_xlfn.LET(_xlpm.GetName,INDIRECT("ALS!"&amp;SUBSTITUTE(ADDRESS(1,A60+($AN$7-$AN$8),4),"1","")&amp;MATCH("ELEMENT",ALS!$A$1:$A$200,0)+ROW(ALS!$A$1:$A$200)-1),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60" s="22" t="e">
        <f ca="1">IF(ISERROR(INDIRECT("ALS!"&amp;SUBSTITUTE(ADDRESS(1,$A60+($AN$7-$AN$8),4),"1","")&amp;MATCH(D$3,ALS!$A:$A,0)+ROW(ALS!$A:$A)-1)),INDIRECT("ALS!"&amp;SUBSTITUTE(ADDRESS(1,$A60+($AN$7-$AN$8),4),"1","")&amp;MATCH(D$3,ALS!$A:$A,0)+ROW(ALS!$A:$A)-1),IF(INDIRECT("ALS!"&amp;SUBSTITUTE(ADDRESS(1,$A60+($AN$7-$AN$8),4),"1","")&amp;MATCH(D$3,ALS!$A:$A,0)+ROW(ALS!$A:$A)-1)="n.d.","n.d.",IF(VALUE(SUBSTITUTE(SUBSTITUTE(INDIRECT("ALS!"&amp;SUBSTITUTE(ADDRESS(1,$A60+($AN$7-$AN$8),4),"1","")&amp;MATCH(D$3,ALS!$A:$A,0)+ROW(ALS!$A:$A)-1),".",","),"&lt;",""))&lt;=AV$4,"&lt;"&amp;AV$4,VALUE(SUBSTITUTE(SUBSTITUTE(INDIRECT("ALS!"&amp;SUBSTITUTE(ADDRESS(1,$A60+($AN$7-$AN$8),4),"1","")&amp;MATCH(D$3,ALS!$A:$A,0)+ROW(ALS!$A:$A)-1),".",","),"&lt;","")))))</f>
        <v>#VALUE!</v>
      </c>
      <c r="E60" s="22" t="e">
        <f ca="1">IF(ISERROR(INDIRECT("ALS!"&amp;SUBSTITUTE(ADDRESS(1,$A60+($AN$7-$AN$8),4),"1","")&amp;MATCH(E$3,ALS!$A:$A,0)+ROW(ALS!$A:$A)-1)),INDIRECT("ALS!"&amp;SUBSTITUTE(ADDRESS(1,$A60+($AN$7-$AN$8),4),"1","")&amp;MATCH(E$3,ALS!$A:$A,0)+ROW(ALS!$A:$A)-1),IF(INDIRECT("ALS!"&amp;SUBSTITUTE(ADDRESS(1,$A60+($AN$7-$AN$8),4),"1","")&amp;MATCH(E$3,ALS!$A:$A,0)+ROW(ALS!$A:$A)-1)="n.d.","n.d.",IF(VALUE(SUBSTITUTE(SUBSTITUTE(INDIRECT("ALS!"&amp;SUBSTITUTE(ADDRESS(1,$A60+($AN$7-$AN$8),4),"1","")&amp;MATCH(E$3,ALS!$A:$A,0)+ROW(ALS!$A:$A)-1),".",","),"&lt;",""))&lt;=AW$4,"&lt;"&amp;AW$4,VALUE(SUBSTITUTE(SUBSTITUTE(INDIRECT("ALS!"&amp;SUBSTITUTE(ADDRESS(1,$A60+($AN$7-$AN$8),4),"1","")&amp;MATCH(E$3,ALS!$A:$A,0)+ROW(ALS!$A:$A)-1),".",","),"&lt;","")))))</f>
        <v>#VALUE!</v>
      </c>
      <c r="F60" s="22" t="e">
        <f ca="1">IF(ISERROR(INDIRECT("ALS!"&amp;SUBSTITUTE(ADDRESS(1,$A60+($AN$7-$AN$8),4),"1","")&amp;MATCH(F$3,ALS!$A:$A,0)+ROW(ALS!$A:$A)-1)),INDIRECT("ALS!"&amp;SUBSTITUTE(ADDRESS(1,$A60+($AN$7-$AN$8),4),"1","")&amp;MATCH(F$3,ALS!$A:$A,0)+ROW(ALS!$A:$A)-1),IF(INDIRECT("ALS!"&amp;SUBSTITUTE(ADDRESS(1,$A60+($AN$7-$AN$8),4),"1","")&amp;MATCH(F$3,ALS!$A:$A,0)+ROW(ALS!$A:$A)-1)="n.d.","n.d.",IF(VALUE(SUBSTITUTE(SUBSTITUTE(INDIRECT("ALS!"&amp;SUBSTITUTE(ADDRESS(1,$A60+($AN$7-$AN$8),4),"1","")&amp;MATCH(F$3,ALS!$A:$A,0)+ROW(ALS!$A:$A)-1),".",","),"&lt;",""))&lt;=AX$4,"&lt;"&amp;AX$4,VALUE(SUBSTITUTE(SUBSTITUTE(INDIRECT("ALS!"&amp;SUBSTITUTE(ADDRESS(1,$A60+($AN$7-$AN$8),4),"1","")&amp;MATCH(F$3,ALS!$A:$A,0)+ROW(ALS!$A:$A)-1),".",","),"&lt;","")))))</f>
        <v>#VALUE!</v>
      </c>
      <c r="G60" s="26" t="e">
        <f ca="1">_xlfn.LET(_xlpm.GetVal,INDIRECT("ALS!"&amp;SUBSTITUTE(ADDRESS(1,$A60+($AN$7-$AN$8),4),"1","")&amp;MATCH(G$3,ALS!$A:$A,0)+ROW(ALS!$A$1:$A$200)-1),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60" s="26" t="e">
        <f ca="1">_xlfn.LET(_xlpm.GetVal,INDIRECT("ALS!"&amp;SUBSTITUTE(ADDRESS(1,$A60+($AN$7-$AN$8),4),"1","")&amp;MATCH(H$3,ALS!$A:$A,0)+ROW(ALS!$A$1:$A$200)-1),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60" s="26" t="e">
        <f ca="1">_xlfn.LET(_xlpm.GetVal,INDIRECT("ALS!"&amp;SUBSTITUTE(ADDRESS(1,$A60+($AN$7-$AN$8),4),"1","")&amp;MATCH(I$3,ALS!$A:$A,0)+ROW(ALS!$A$1:$A$200)-1),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60" s="26" t="e">
        <f ca="1">_xlfn.LET(_xlpm.GetVal,INDIRECT("ALS!"&amp;SUBSTITUTE(ADDRESS(1,$A60+($AN$7-$AN$8),4),"1","")&amp;MATCH(J$3,ALS!$A:$A,0)+ROW(ALS!$A$1:$A$200)-1),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60" s="26" t="e">
        <f ca="1">_xlfn.LET(_xlpm.GetVal,INDIRECT("ALS!"&amp;SUBSTITUTE(ADDRESS(1,$A60+($AN$7-$AN$8),4),"1","")&amp;MATCH(K$3,ALS!$A:$A,0)+ROW(ALS!$A$1:$A$200)-1),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60" s="26" t="e">
        <f ca="1">_xlfn.LET(_xlpm.GetVal,INDIRECT("ALS!"&amp;SUBSTITUTE(ADDRESS(1,$A60+($AN$7-$AN$8),4),"1","")&amp;MATCH(L$3,ALS!$A:$A,0)+ROW(ALS!$A$1:$A$200)-1),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60" s="26" t="e">
        <f ca="1">_xlfn.LET(_xlpm.GetVal,INDIRECT("ALS!"&amp;SUBSTITUTE(ADDRESS(1,$A60+($AN$7-$AN$8),4),"1","")&amp;MATCH(M$3,ALS!$A:$A,0)+ROW(ALS!$A$1:$A$200)-1),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60" s="26" t="e">
        <f ca="1">_xlfn.LET(_xlpm.GetVal,INDIRECT("ALS!"&amp;SUBSTITUTE(ADDRESS(1,$A60+($AN$7-$AN$8),4),"1","")&amp;MATCH(N$3,ALS!$A:$A,0)+ROW(ALS!$A$1:$A$200)-1),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60" s="26" t="e">
        <f ca="1">_xlfn.LET(_xlpm.GetVal,INDIRECT("ALS!"&amp;SUBSTITUTE(ADDRESS(1,$A60+($AN$7-$AN$8),4),"1","")&amp;MATCH(O$3,ALS!$A:$A,0)+ROW(ALS!$A$1:$A$200)-1),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60" s="26" t="e">
        <f ca="1">_xlfn.LET(_xlpm.GetVal,INDIRECT("ALS!"&amp;SUBSTITUTE(ADDRESS(1,$A60+($AN$7-$AN$8),4),"1","")&amp;MATCH(P$3,ALS!$A:$A,0)+ROW(ALS!$A$1:$A$200)-1),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60" s="26" t="e">
        <f ca="1">_xlfn.LET(_xlpm.GetVal,INDIRECT("ALS!"&amp;SUBSTITUTE(ADDRESS(1,$A60+($AN$7-$AN$8),4),"1","")&amp;MATCH(Q$3,ALS!$A:$A,0)+ROW(ALS!$A$1:$A$200)-1),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60" s="26" t="e">
        <f ca="1">_xlfn.LET(_xlpm.GetVal,INDIRECT("ALS!"&amp;SUBSTITUTE(ADDRESS(1,$A60+($AN$7-$AN$8),4),"1","")&amp;MATCH(R$3,ALS!$A:$A,0)+ROW(ALS!$A$1:$A$200)-1),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60" s="26" t="e">
        <f ca="1">_xlfn.LET(_xlpm.GetVal,INDIRECT("ALS!"&amp;SUBSTITUTE(ADDRESS(1,$A60+($AN$7-$AN$8),4),"1","")&amp;MATCH(S$3,ALS!$A:$A,0)+ROW(ALS!$A$1:$A$200)-1),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60" s="26" t="e">
        <f ca="1">_xlfn.LET(_xlpm.GetVal,INDIRECT("ALS!"&amp;SUBSTITUTE(ADDRESS(1,$A60+($AN$7-$AN$8),4),"1","")&amp;MATCH(T$3,ALS!$A:$A,0)+ROW(ALS!$A$1:$A$200)-1),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60" s="26" t="e">
        <f ca="1">_xlfn.LET(_xlpm.GetVal,INDIRECT("ALS!"&amp;SUBSTITUTE(ADDRESS(1,$A60+($AN$7-$AN$8),4),"1","")&amp;MATCH(U$3,ALS!$A:$A,0)+ROW(ALS!$A$1:$A$200)-1),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60" s="26" t="e">
        <f ca="1">_xlfn.LET(_xlpm.GetVal,INDIRECT("ALS!"&amp;SUBSTITUTE(ADDRESS(1,$A60+($AN$7-$AN$8),4),"1","")&amp;MATCH(V$3,ALS!$A:$A,0)+ROW(ALS!$A$1:$A$200)-1),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60" s="26" t="e">
        <f ca="1">_xlfn.LET(_xlpm.GetVal,INDIRECT("ALS!"&amp;SUBSTITUTE(ADDRESS(1,$A60+($AN$7-$AN$8),4),"1","")&amp;MATCH(W$3,ALS!$A:$A,0)+ROW(ALS!$A$1:$A$200)-1),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60" s="26" t="e">
        <f ca="1">_xlfn.LET(_xlpm.GetVal,INDIRECT("ALS!"&amp;SUBSTITUTE(ADDRESS(1,$A60+($AN$7-$AN$8),4),"1","")&amp;MATCH(X$3,ALS!$A:$A,0)+ROW(ALS!$A$1:$A$200)-1),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60" s="26" t="e">
        <f ca="1">_xlfn.LET(_xlpm.GetVal,INDIRECT("ALS!"&amp;SUBSTITUTE(ADDRESS(1,$A60+($AN$7-$AN$8),4),"1","")&amp;MATCH(Y$3,ALS!$A:$A,0)+ROW(ALS!$A$1:$A$200)-1),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60" s="26" t="e">
        <f ca="1">_xlfn.LET(_xlpm.GetVal,INDIRECT("ALS!"&amp;SUBSTITUTE(ADDRESS(1,$A60+($AN$7-$AN$8),4),"1","")&amp;MATCH(Z$3,ALS!$A:$A,0)+ROW(ALS!$A$1:$A$200)-1),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60" s="26" t="e">
        <f ca="1">_xlfn.LET(_xlpm.GetVal,INDIRECT("ALS!"&amp;SUBSTITUTE(ADDRESS(1,$A60+($AN$7-$AN$8),4),"1","")&amp;MATCH(AA$3,ALS!$A:$A,0)+ROW(ALS!$A$1:$A$200)-1),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60" s="26" t="e">
        <f ca="1">_xlfn.LET(_xlpm.GetVal,INDIRECT("ALS!"&amp;SUBSTITUTE(ADDRESS(1,$A60+($AN$7-$AN$8),4),"1","")&amp;MATCH(AB$3,ALS!$A:$A,0)+ROW(ALS!$A$1:$A$200)-1),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60" s="26" t="e">
        <f ca="1">_xlfn.LET(_xlpm.GetVal,INDIRECT("ALS!"&amp;SUBSTITUTE(ADDRESS(1,$A60+($AN$7-$AN$8),4),"1","")&amp;MATCH(AC$3,ALS!$A:$A,0)+ROW(ALS!$A$1:$A$200)-1),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60" s="26" t="e">
        <f ca="1">_xlfn.LET(_xlpm.GetVal,INDIRECT("ALS!"&amp;SUBSTITUTE(ADDRESS(1,$A60+($AN$7-$AN$8),4),"1","")&amp;MATCH(AD$3,ALS!$A:$A,0)+ROW(ALS!$A$1:$A$200)-1),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60" s="26" t="e">
        <f ca="1">_xlfn.LET(_xlpm.GetVal,INDIRECT("ALS!"&amp;SUBSTITUTE(ADDRESS(1,$A60+($AN$7-$AN$8),4),"1","")&amp;MATCH(AE$3,ALS!$A:$A,0)+ROW(ALS!$A$1:$A$200)-1),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60" s="26" t="e">
        <f ca="1">_xlfn.LET(_xlpm.GetVal,INDIRECT("ALS!"&amp;SUBSTITUTE(ADDRESS(1,$A60+($AN$7-$AN$8),4),"1","")&amp;MATCH(AF$3,ALS!$A:$A,0)+ROW(ALS!$A$1:$A$200)-1),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60" s="26" t="e">
        <f ca="1">_xlfn.LET(_xlpm.GetVal,INDIRECT("ALS!"&amp;SUBSTITUTE(ADDRESS(1,$A60+($AN$7-$AN$8),4),"1","")&amp;MATCH(AG$3,ALS!$A:$A,0)+ROW(ALS!$A$1:$A$200)-1),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60" s="25" t="str">
        <f t="shared" ca="1" si="5"/>
        <v/>
      </c>
      <c r="AI60" s="26" t="e">
        <f ca="1">_xlfn.IFS(SUBSTITUTE(INDIRECT("ALS!"&amp;SUBSTITUTE(ADDRESS(1,$A60+($AN$7-$AN$8),4),"1","")&amp;MATCH(AI$3,ALS!$A:$A,0)+ROW(ALS!$A:$A)-1)," ","")="","",ISERROR(INDIRECT("ALS!"&amp;SUBSTITUTE(ADDRESS(1,$A60+($AN$7-$AN$8),4),"1","")&amp;MATCH(AI$3,ALS!$A:$A,0)+ROW(ALS!$A:$A)-1)),INDIRECT("ALS!"&amp;SUBSTITUTE(ADDRESS(1,$A60+($AN$7-$AN$8),4),"1","")&amp;MATCH(AI$3,ALS!$A:$A,0)+ROW(ALS!$A:$A)-1),OR(LOWER(SUBSTITUTE(SUBSTITUTE(INDIRECT("ALS!"&amp;SUBSTITUTE(ADDRESS(1,$A60+($AN$7-$AN$8),4),"1","")&amp;MATCH(AI$3,ALS!$A:$A,0)+ROW(ALS!$A:$A)-1),".","")," ",""))="nd",LOWER(SUBSTITUTE(SUBSTITUTE(INDIRECT("ALS!"&amp;SUBSTITUTE(ADDRESS(1,$A60+($AN$7-$AN$8),4),"1","")&amp;MATCH(AI$3,ALS!$A:$A,0)+ROW(ALS!$A:$A)-1),".","")," ",""))="ikkepåvist"),"n.d.",OR(LEFT(LOWER(SUBSTITUTE(SUBSTITUTE(INDIRECT("ALS!"&amp;SUBSTITUTE(ADDRESS(1,$A60+($AN$7-$AN$8),4),"1","")&amp;MATCH(AI$3,ALS!$A:$A,0)+ROW(ALS!$A:$A)-1),".",",")," ","")),2)="&lt; ",LEFT(LOWER(SUBSTITUTE(SUBSTITUTE(INDIRECT("ALS!"&amp;SUBSTITUTE(ADDRESS(1,$A60+($AN$7-$AN$8),4),"1","")&amp;MATCH(AI$3,ALS!$A:$A,0)+ROW(ALS!$A:$A)-1),".",",")," ","")),1)="&lt;"),"&lt;"&amp;VALUE(SUBSTITUTE(SUBSTITUTE(SUBSTITUTE(INDIRECT("ALS!"&amp;SUBSTITUTE(ADDRESS(1,$A60+($AN$7-$AN$8),4),"1","")&amp;MATCH(AI$3,ALS!$A:$A,0)+ROW(ALS!$A:$A)-1),".",",")," ",""),"&lt;",""))*AI$2,NOT(ISERROR(VALUE(SUBSTITUTE(SUBSTITUTE(INDIRECT("ALS!"&amp;SUBSTITUTE(ADDRESS(1,$A60+($AN$7-$AN$8),4),"1","")&amp;MATCH(AI$3,ALS!$A:$A,0)+ROW(ALS!$A:$A)-1),".",",")," ","")))),VALUE(SUBSTITUTE(SUBSTITUTE(INDIRECT("ALS!"&amp;SUBSTITUTE(ADDRESS(1,$A60+($AN$7-$AN$8),4),"1","")&amp;MATCH(AI$3,ALS!$A:$A,0)+ROW(ALS!$A:$A)-1),".",",")," ","")),TRUE,"ERROR")</f>
        <v>#VALUE!</v>
      </c>
      <c r="AJ60" s="26" t="e">
        <f ca="1">_xlfn.IFS(SUBSTITUTE(INDIRECT("ALS!"&amp;SUBSTITUTE(ADDRESS(1,$A60+($AN$7-$AN$8),4),"1","")&amp;MATCH(AJ$3,ALS!$A:$A,0)+ROW(ALS!$A:$A)-1)," ","")="","",ISERROR(INDIRECT("ALS!"&amp;SUBSTITUTE(ADDRESS(1,$A60+($AN$7-$AN$8),4),"1","")&amp;MATCH(AJ$3,ALS!$A:$A,0)+ROW(ALS!$A:$A)-1)),INDIRECT("ALS!"&amp;SUBSTITUTE(ADDRESS(1,$A60+($AN$7-$AN$8),4),"1","")&amp;MATCH(AJ$3,ALS!$A:$A,0)+ROW(ALS!$A:$A)-1),OR(LOWER(SUBSTITUTE(SUBSTITUTE(INDIRECT("ALS!"&amp;SUBSTITUTE(ADDRESS(1,$A60+($AN$7-$AN$8),4),"1","")&amp;MATCH(AJ$3,ALS!$A:$A,0)+ROW(ALS!$A:$A)-1),".","")," ",""))="nd",LOWER(SUBSTITUTE(SUBSTITUTE(INDIRECT("ALS!"&amp;SUBSTITUTE(ADDRESS(1,$A60+($AN$7-$AN$8),4),"1","")&amp;MATCH(AJ$3,ALS!$A:$A,0)+ROW(ALS!$A:$A)-1),".","")," ",""))="ikkepåvist"),"n.d.",OR(LEFT(LOWER(SUBSTITUTE(SUBSTITUTE(INDIRECT("ALS!"&amp;SUBSTITUTE(ADDRESS(1,$A60+($AN$7-$AN$8),4),"1","")&amp;MATCH(AJ$3,ALS!$A:$A,0)+ROW(ALS!$A:$A)-1),".",",")," ","")),2)="&lt; ",LEFT(LOWER(SUBSTITUTE(SUBSTITUTE(INDIRECT("ALS!"&amp;SUBSTITUTE(ADDRESS(1,$A60+($AN$7-$AN$8),4),"1","")&amp;MATCH(AJ$3,ALS!$A:$A,0)+ROW(ALS!$A:$A)-1),".",",")," ","")),1)="&lt;"),"&lt;"&amp;VALUE(SUBSTITUTE(SUBSTITUTE(SUBSTITUTE(INDIRECT("ALS!"&amp;SUBSTITUTE(ADDRESS(1,$A60+($AN$7-$AN$8),4),"1","")&amp;MATCH(AJ$3,ALS!$A:$A,0)+ROW(ALS!$A:$A)-1),".",",")," ",""),"&lt;",""))*AJ$2,NOT(ISERROR(VALUE(SUBSTITUTE(SUBSTITUTE(INDIRECT("ALS!"&amp;SUBSTITUTE(ADDRESS(1,$A60+($AN$7-$AN$8),4),"1","")&amp;MATCH(AJ$3,ALS!$A:$A,0)+ROW(ALS!$A:$A)-1),".",",")," ","")))),VALUE(SUBSTITUTE(SUBSTITUTE(INDIRECT("ALS!"&amp;SUBSTITUTE(ADDRESS(1,$A60+($AN$7-$AN$8),4),"1","")&amp;MATCH(AJ$3,ALS!$A:$A,0)+ROW(ALS!$A:$A)-1),".",",")," ","")),TRUE,"ERROR")</f>
        <v>#VALUE!</v>
      </c>
    </row>
    <row r="61" spans="1:36" x14ac:dyDescent="0.25">
      <c r="A61" t="e">
        <f t="shared" ca="1" si="6"/>
        <v>#VALUE!</v>
      </c>
      <c r="B61" t="e">
        <f ca="1">IF(
LEN(C61)&gt;0,
SUBSTITUTE(SUBSTITUTE(SUBSTITUTE(INDIRECT("ALS!"&amp;SUBSTITUTE(ADDRESS(1,A61+($AN$7-$AN$8),4),"1","")&amp;MATCH("ELEMENT",ALS!A:A,0)+ROW(ALS!A:A)-1),"Jord",""),"Sediment",""),C61,""),
SUBSTITUTE(SUBSTITUTE(INDIRECT("ALS!"&amp;SUBSTITUTE(ADDRESS(1,A61+($AN$7-$AN$8),4),"1","")&amp;MATCH("ELEMENT",ALS!A:A,0)+ROW(ALS!A:A)-1),"Jord",""),"Sediment","")
)</f>
        <v>#VALUE!</v>
      </c>
      <c r="C61" t="str">
        <f ca="1" xml:space="preserve">
_xlfn.LET(_xlpm.GetName,INDIRECT("ALS!"&amp;SUBSTITUTE(ADDRESS(1,A61+($AN$7-$AN$8),4),"1","")&amp;MATCH("ELEMENT",ALS!$A$1:$A$200,0)+ROW(ALS!$A$1:$A$200)-1),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61" s="22" t="e">
        <f ca="1">IF(ISERROR(INDIRECT("ALS!"&amp;SUBSTITUTE(ADDRESS(1,$A61+($AN$7-$AN$8),4),"1","")&amp;MATCH(D$3,ALS!$A:$A,0)+ROW(ALS!$A:$A)-1)),INDIRECT("ALS!"&amp;SUBSTITUTE(ADDRESS(1,$A61+($AN$7-$AN$8),4),"1","")&amp;MATCH(D$3,ALS!$A:$A,0)+ROW(ALS!$A:$A)-1),IF(INDIRECT("ALS!"&amp;SUBSTITUTE(ADDRESS(1,$A61+($AN$7-$AN$8),4),"1","")&amp;MATCH(D$3,ALS!$A:$A,0)+ROW(ALS!$A:$A)-1)="n.d.","n.d.",IF(VALUE(SUBSTITUTE(SUBSTITUTE(INDIRECT("ALS!"&amp;SUBSTITUTE(ADDRESS(1,$A61+($AN$7-$AN$8),4),"1","")&amp;MATCH(D$3,ALS!$A:$A,0)+ROW(ALS!$A:$A)-1),".",","),"&lt;",""))&lt;=AV$4,"&lt;"&amp;AV$4,VALUE(SUBSTITUTE(SUBSTITUTE(INDIRECT("ALS!"&amp;SUBSTITUTE(ADDRESS(1,$A61+($AN$7-$AN$8),4),"1","")&amp;MATCH(D$3,ALS!$A:$A,0)+ROW(ALS!$A:$A)-1),".",","),"&lt;","")))))</f>
        <v>#VALUE!</v>
      </c>
      <c r="E61" s="22" t="e">
        <f ca="1">IF(ISERROR(INDIRECT("ALS!"&amp;SUBSTITUTE(ADDRESS(1,$A61+($AN$7-$AN$8),4),"1","")&amp;MATCH(E$3,ALS!$A:$A,0)+ROW(ALS!$A:$A)-1)),INDIRECT("ALS!"&amp;SUBSTITUTE(ADDRESS(1,$A61+($AN$7-$AN$8),4),"1","")&amp;MATCH(E$3,ALS!$A:$A,0)+ROW(ALS!$A:$A)-1),IF(INDIRECT("ALS!"&amp;SUBSTITUTE(ADDRESS(1,$A61+($AN$7-$AN$8),4),"1","")&amp;MATCH(E$3,ALS!$A:$A,0)+ROW(ALS!$A:$A)-1)="n.d.","n.d.",IF(VALUE(SUBSTITUTE(SUBSTITUTE(INDIRECT("ALS!"&amp;SUBSTITUTE(ADDRESS(1,$A61+($AN$7-$AN$8),4),"1","")&amp;MATCH(E$3,ALS!$A:$A,0)+ROW(ALS!$A:$A)-1),".",","),"&lt;",""))&lt;=AW$4,"&lt;"&amp;AW$4,VALUE(SUBSTITUTE(SUBSTITUTE(INDIRECT("ALS!"&amp;SUBSTITUTE(ADDRESS(1,$A61+($AN$7-$AN$8),4),"1","")&amp;MATCH(E$3,ALS!$A:$A,0)+ROW(ALS!$A:$A)-1),".",","),"&lt;","")))))</f>
        <v>#VALUE!</v>
      </c>
      <c r="F61" s="22" t="e">
        <f ca="1">IF(ISERROR(INDIRECT("ALS!"&amp;SUBSTITUTE(ADDRESS(1,$A61+($AN$7-$AN$8),4),"1","")&amp;MATCH(F$3,ALS!$A:$A,0)+ROW(ALS!$A:$A)-1)),INDIRECT("ALS!"&amp;SUBSTITUTE(ADDRESS(1,$A61+($AN$7-$AN$8),4),"1","")&amp;MATCH(F$3,ALS!$A:$A,0)+ROW(ALS!$A:$A)-1),IF(INDIRECT("ALS!"&amp;SUBSTITUTE(ADDRESS(1,$A61+($AN$7-$AN$8),4),"1","")&amp;MATCH(F$3,ALS!$A:$A,0)+ROW(ALS!$A:$A)-1)="n.d.","n.d.",IF(VALUE(SUBSTITUTE(SUBSTITUTE(INDIRECT("ALS!"&amp;SUBSTITUTE(ADDRESS(1,$A61+($AN$7-$AN$8),4),"1","")&amp;MATCH(F$3,ALS!$A:$A,0)+ROW(ALS!$A:$A)-1),".",","),"&lt;",""))&lt;=AX$4,"&lt;"&amp;AX$4,VALUE(SUBSTITUTE(SUBSTITUTE(INDIRECT("ALS!"&amp;SUBSTITUTE(ADDRESS(1,$A61+($AN$7-$AN$8),4),"1","")&amp;MATCH(F$3,ALS!$A:$A,0)+ROW(ALS!$A:$A)-1),".",","),"&lt;","")))))</f>
        <v>#VALUE!</v>
      </c>
      <c r="G61" s="26" t="e">
        <f ca="1">_xlfn.LET(_xlpm.GetVal,INDIRECT("ALS!"&amp;SUBSTITUTE(ADDRESS(1,$A61+($AN$7-$AN$8),4),"1","")&amp;MATCH(G$3,ALS!$A:$A,0)+ROW(ALS!$A$1:$A$200)-1),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61" s="26" t="e">
        <f ca="1">_xlfn.LET(_xlpm.GetVal,INDIRECT("ALS!"&amp;SUBSTITUTE(ADDRESS(1,$A61+($AN$7-$AN$8),4),"1","")&amp;MATCH(H$3,ALS!$A:$A,0)+ROW(ALS!$A$1:$A$200)-1),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61" s="26" t="e">
        <f ca="1">_xlfn.LET(_xlpm.GetVal,INDIRECT("ALS!"&amp;SUBSTITUTE(ADDRESS(1,$A61+($AN$7-$AN$8),4),"1","")&amp;MATCH(I$3,ALS!$A:$A,0)+ROW(ALS!$A$1:$A$200)-1),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61" s="26" t="e">
        <f ca="1">_xlfn.LET(_xlpm.GetVal,INDIRECT("ALS!"&amp;SUBSTITUTE(ADDRESS(1,$A61+($AN$7-$AN$8),4),"1","")&amp;MATCH(J$3,ALS!$A:$A,0)+ROW(ALS!$A$1:$A$200)-1),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61" s="26" t="e">
        <f ca="1">_xlfn.LET(_xlpm.GetVal,INDIRECT("ALS!"&amp;SUBSTITUTE(ADDRESS(1,$A61+($AN$7-$AN$8),4),"1","")&amp;MATCH(K$3,ALS!$A:$A,0)+ROW(ALS!$A$1:$A$200)-1),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61" s="26" t="e">
        <f ca="1">_xlfn.LET(_xlpm.GetVal,INDIRECT("ALS!"&amp;SUBSTITUTE(ADDRESS(1,$A61+($AN$7-$AN$8),4),"1","")&amp;MATCH(L$3,ALS!$A:$A,0)+ROW(ALS!$A$1:$A$200)-1),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61" s="26" t="e">
        <f ca="1">_xlfn.LET(_xlpm.GetVal,INDIRECT("ALS!"&amp;SUBSTITUTE(ADDRESS(1,$A61+($AN$7-$AN$8),4),"1","")&amp;MATCH(M$3,ALS!$A:$A,0)+ROW(ALS!$A$1:$A$200)-1),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61" s="26" t="e">
        <f ca="1">_xlfn.LET(_xlpm.GetVal,INDIRECT("ALS!"&amp;SUBSTITUTE(ADDRESS(1,$A61+($AN$7-$AN$8),4),"1","")&amp;MATCH(N$3,ALS!$A:$A,0)+ROW(ALS!$A$1:$A$200)-1),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61" s="26" t="e">
        <f ca="1">_xlfn.LET(_xlpm.GetVal,INDIRECT("ALS!"&amp;SUBSTITUTE(ADDRESS(1,$A61+($AN$7-$AN$8),4),"1","")&amp;MATCH(O$3,ALS!$A:$A,0)+ROW(ALS!$A$1:$A$200)-1),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61" s="26" t="e">
        <f ca="1">_xlfn.LET(_xlpm.GetVal,INDIRECT("ALS!"&amp;SUBSTITUTE(ADDRESS(1,$A61+($AN$7-$AN$8),4),"1","")&amp;MATCH(P$3,ALS!$A:$A,0)+ROW(ALS!$A$1:$A$200)-1),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61" s="26" t="e">
        <f ca="1">_xlfn.LET(_xlpm.GetVal,INDIRECT("ALS!"&amp;SUBSTITUTE(ADDRESS(1,$A61+($AN$7-$AN$8),4),"1","")&amp;MATCH(Q$3,ALS!$A:$A,0)+ROW(ALS!$A$1:$A$200)-1),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61" s="26" t="e">
        <f ca="1">_xlfn.LET(_xlpm.GetVal,INDIRECT("ALS!"&amp;SUBSTITUTE(ADDRESS(1,$A61+($AN$7-$AN$8),4),"1","")&amp;MATCH(R$3,ALS!$A:$A,0)+ROW(ALS!$A$1:$A$200)-1),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61" s="26" t="e">
        <f ca="1">_xlfn.LET(_xlpm.GetVal,INDIRECT("ALS!"&amp;SUBSTITUTE(ADDRESS(1,$A61+($AN$7-$AN$8),4),"1","")&amp;MATCH(S$3,ALS!$A:$A,0)+ROW(ALS!$A$1:$A$200)-1),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61" s="26" t="e">
        <f ca="1">_xlfn.LET(_xlpm.GetVal,INDIRECT("ALS!"&amp;SUBSTITUTE(ADDRESS(1,$A61+($AN$7-$AN$8),4),"1","")&amp;MATCH(T$3,ALS!$A:$A,0)+ROW(ALS!$A$1:$A$200)-1),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61" s="26" t="e">
        <f ca="1">_xlfn.LET(_xlpm.GetVal,INDIRECT("ALS!"&amp;SUBSTITUTE(ADDRESS(1,$A61+($AN$7-$AN$8),4),"1","")&amp;MATCH(U$3,ALS!$A:$A,0)+ROW(ALS!$A$1:$A$200)-1),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61" s="26" t="e">
        <f ca="1">_xlfn.LET(_xlpm.GetVal,INDIRECT("ALS!"&amp;SUBSTITUTE(ADDRESS(1,$A61+($AN$7-$AN$8),4),"1","")&amp;MATCH(V$3,ALS!$A:$A,0)+ROW(ALS!$A$1:$A$200)-1),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61" s="26" t="e">
        <f ca="1">_xlfn.LET(_xlpm.GetVal,INDIRECT("ALS!"&amp;SUBSTITUTE(ADDRESS(1,$A61+($AN$7-$AN$8),4),"1","")&amp;MATCH(W$3,ALS!$A:$A,0)+ROW(ALS!$A$1:$A$200)-1),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61" s="26" t="e">
        <f ca="1">_xlfn.LET(_xlpm.GetVal,INDIRECT("ALS!"&amp;SUBSTITUTE(ADDRESS(1,$A61+($AN$7-$AN$8),4),"1","")&amp;MATCH(X$3,ALS!$A:$A,0)+ROW(ALS!$A$1:$A$200)-1),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61" s="26" t="e">
        <f ca="1">_xlfn.LET(_xlpm.GetVal,INDIRECT("ALS!"&amp;SUBSTITUTE(ADDRESS(1,$A61+($AN$7-$AN$8),4),"1","")&amp;MATCH(Y$3,ALS!$A:$A,0)+ROW(ALS!$A$1:$A$200)-1),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61" s="26" t="e">
        <f ca="1">_xlfn.LET(_xlpm.GetVal,INDIRECT("ALS!"&amp;SUBSTITUTE(ADDRESS(1,$A61+($AN$7-$AN$8),4),"1","")&amp;MATCH(Z$3,ALS!$A:$A,0)+ROW(ALS!$A$1:$A$200)-1),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61" s="26" t="e">
        <f ca="1">_xlfn.LET(_xlpm.GetVal,INDIRECT("ALS!"&amp;SUBSTITUTE(ADDRESS(1,$A61+($AN$7-$AN$8),4),"1","")&amp;MATCH(AA$3,ALS!$A:$A,0)+ROW(ALS!$A$1:$A$200)-1),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61" s="26" t="e">
        <f ca="1">_xlfn.LET(_xlpm.GetVal,INDIRECT("ALS!"&amp;SUBSTITUTE(ADDRESS(1,$A61+($AN$7-$AN$8),4),"1","")&amp;MATCH(AB$3,ALS!$A:$A,0)+ROW(ALS!$A$1:$A$200)-1),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61" s="26" t="e">
        <f ca="1">_xlfn.LET(_xlpm.GetVal,INDIRECT("ALS!"&amp;SUBSTITUTE(ADDRESS(1,$A61+($AN$7-$AN$8),4),"1","")&amp;MATCH(AC$3,ALS!$A:$A,0)+ROW(ALS!$A$1:$A$200)-1),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61" s="26" t="e">
        <f ca="1">_xlfn.LET(_xlpm.GetVal,INDIRECT("ALS!"&amp;SUBSTITUTE(ADDRESS(1,$A61+($AN$7-$AN$8),4),"1","")&amp;MATCH(AD$3,ALS!$A:$A,0)+ROW(ALS!$A$1:$A$200)-1),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61" s="26" t="e">
        <f ca="1">_xlfn.LET(_xlpm.GetVal,INDIRECT("ALS!"&amp;SUBSTITUTE(ADDRESS(1,$A61+($AN$7-$AN$8),4),"1","")&amp;MATCH(AE$3,ALS!$A:$A,0)+ROW(ALS!$A$1:$A$200)-1),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61" s="26" t="e">
        <f ca="1">_xlfn.LET(_xlpm.GetVal,INDIRECT("ALS!"&amp;SUBSTITUTE(ADDRESS(1,$A61+($AN$7-$AN$8),4),"1","")&amp;MATCH(AF$3,ALS!$A:$A,0)+ROW(ALS!$A$1:$A$200)-1),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61" s="26" t="e">
        <f ca="1">_xlfn.LET(_xlpm.GetVal,INDIRECT("ALS!"&amp;SUBSTITUTE(ADDRESS(1,$A61+($AN$7-$AN$8),4),"1","")&amp;MATCH(AG$3,ALS!$A:$A,0)+ROW(ALS!$A$1:$A$200)-1),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61" s="25" t="str">
        <f t="shared" ca="1" si="5"/>
        <v/>
      </c>
      <c r="AI61" s="26" t="e">
        <f ca="1">_xlfn.IFS(SUBSTITUTE(INDIRECT("ALS!"&amp;SUBSTITUTE(ADDRESS(1,$A61+($AN$7-$AN$8),4),"1","")&amp;MATCH(AI$3,ALS!$A:$A,0)+ROW(ALS!$A:$A)-1)," ","")="","",ISERROR(INDIRECT("ALS!"&amp;SUBSTITUTE(ADDRESS(1,$A61+($AN$7-$AN$8),4),"1","")&amp;MATCH(AI$3,ALS!$A:$A,0)+ROW(ALS!$A:$A)-1)),INDIRECT("ALS!"&amp;SUBSTITUTE(ADDRESS(1,$A61+($AN$7-$AN$8),4),"1","")&amp;MATCH(AI$3,ALS!$A:$A,0)+ROW(ALS!$A:$A)-1),OR(LOWER(SUBSTITUTE(SUBSTITUTE(INDIRECT("ALS!"&amp;SUBSTITUTE(ADDRESS(1,$A61+($AN$7-$AN$8),4),"1","")&amp;MATCH(AI$3,ALS!$A:$A,0)+ROW(ALS!$A:$A)-1),".","")," ",""))="nd",LOWER(SUBSTITUTE(SUBSTITUTE(INDIRECT("ALS!"&amp;SUBSTITUTE(ADDRESS(1,$A61+($AN$7-$AN$8),4),"1","")&amp;MATCH(AI$3,ALS!$A:$A,0)+ROW(ALS!$A:$A)-1),".","")," ",""))="ikkepåvist"),"n.d.",OR(LEFT(LOWER(SUBSTITUTE(SUBSTITUTE(INDIRECT("ALS!"&amp;SUBSTITUTE(ADDRESS(1,$A61+($AN$7-$AN$8),4),"1","")&amp;MATCH(AI$3,ALS!$A:$A,0)+ROW(ALS!$A:$A)-1),".",",")," ","")),2)="&lt; ",LEFT(LOWER(SUBSTITUTE(SUBSTITUTE(INDIRECT("ALS!"&amp;SUBSTITUTE(ADDRESS(1,$A61+($AN$7-$AN$8),4),"1","")&amp;MATCH(AI$3,ALS!$A:$A,0)+ROW(ALS!$A:$A)-1),".",",")," ","")),1)="&lt;"),"&lt;"&amp;VALUE(SUBSTITUTE(SUBSTITUTE(SUBSTITUTE(INDIRECT("ALS!"&amp;SUBSTITUTE(ADDRESS(1,$A61+($AN$7-$AN$8),4),"1","")&amp;MATCH(AI$3,ALS!$A:$A,0)+ROW(ALS!$A:$A)-1),".",",")," ",""),"&lt;",""))*AI$2,NOT(ISERROR(VALUE(SUBSTITUTE(SUBSTITUTE(INDIRECT("ALS!"&amp;SUBSTITUTE(ADDRESS(1,$A61+($AN$7-$AN$8),4),"1","")&amp;MATCH(AI$3,ALS!$A:$A,0)+ROW(ALS!$A:$A)-1),".",",")," ","")))),VALUE(SUBSTITUTE(SUBSTITUTE(INDIRECT("ALS!"&amp;SUBSTITUTE(ADDRESS(1,$A61+($AN$7-$AN$8),4),"1","")&amp;MATCH(AI$3,ALS!$A:$A,0)+ROW(ALS!$A:$A)-1),".",",")," ","")),TRUE,"ERROR")</f>
        <v>#VALUE!</v>
      </c>
      <c r="AJ61" s="26" t="e">
        <f ca="1">_xlfn.IFS(SUBSTITUTE(INDIRECT("ALS!"&amp;SUBSTITUTE(ADDRESS(1,$A61+($AN$7-$AN$8),4),"1","")&amp;MATCH(AJ$3,ALS!$A:$A,0)+ROW(ALS!$A:$A)-1)," ","")="","",ISERROR(INDIRECT("ALS!"&amp;SUBSTITUTE(ADDRESS(1,$A61+($AN$7-$AN$8),4),"1","")&amp;MATCH(AJ$3,ALS!$A:$A,0)+ROW(ALS!$A:$A)-1)),INDIRECT("ALS!"&amp;SUBSTITUTE(ADDRESS(1,$A61+($AN$7-$AN$8),4),"1","")&amp;MATCH(AJ$3,ALS!$A:$A,0)+ROW(ALS!$A:$A)-1),OR(LOWER(SUBSTITUTE(SUBSTITUTE(INDIRECT("ALS!"&amp;SUBSTITUTE(ADDRESS(1,$A61+($AN$7-$AN$8),4),"1","")&amp;MATCH(AJ$3,ALS!$A:$A,0)+ROW(ALS!$A:$A)-1),".","")," ",""))="nd",LOWER(SUBSTITUTE(SUBSTITUTE(INDIRECT("ALS!"&amp;SUBSTITUTE(ADDRESS(1,$A61+($AN$7-$AN$8),4),"1","")&amp;MATCH(AJ$3,ALS!$A:$A,0)+ROW(ALS!$A:$A)-1),".","")," ",""))="ikkepåvist"),"n.d.",OR(LEFT(LOWER(SUBSTITUTE(SUBSTITUTE(INDIRECT("ALS!"&amp;SUBSTITUTE(ADDRESS(1,$A61+($AN$7-$AN$8),4),"1","")&amp;MATCH(AJ$3,ALS!$A:$A,0)+ROW(ALS!$A:$A)-1),".",",")," ","")),2)="&lt; ",LEFT(LOWER(SUBSTITUTE(SUBSTITUTE(INDIRECT("ALS!"&amp;SUBSTITUTE(ADDRESS(1,$A61+($AN$7-$AN$8),4),"1","")&amp;MATCH(AJ$3,ALS!$A:$A,0)+ROW(ALS!$A:$A)-1),".",",")," ","")),1)="&lt;"),"&lt;"&amp;VALUE(SUBSTITUTE(SUBSTITUTE(SUBSTITUTE(INDIRECT("ALS!"&amp;SUBSTITUTE(ADDRESS(1,$A61+($AN$7-$AN$8),4),"1","")&amp;MATCH(AJ$3,ALS!$A:$A,0)+ROW(ALS!$A:$A)-1),".",",")," ",""),"&lt;",""))*AJ$2,NOT(ISERROR(VALUE(SUBSTITUTE(SUBSTITUTE(INDIRECT("ALS!"&amp;SUBSTITUTE(ADDRESS(1,$A61+($AN$7-$AN$8),4),"1","")&amp;MATCH(AJ$3,ALS!$A:$A,0)+ROW(ALS!$A:$A)-1),".",",")," ","")))),VALUE(SUBSTITUTE(SUBSTITUTE(INDIRECT("ALS!"&amp;SUBSTITUTE(ADDRESS(1,$A61+($AN$7-$AN$8),4),"1","")&amp;MATCH(AJ$3,ALS!$A:$A,0)+ROW(ALS!$A:$A)-1),".",",")," ","")),TRUE,"ERROR")</f>
        <v>#VALUE!</v>
      </c>
    </row>
    <row r="62" spans="1:36" x14ac:dyDescent="0.25">
      <c r="A62" t="e">
        <f t="shared" ca="1" si="6"/>
        <v>#VALUE!</v>
      </c>
      <c r="B62" t="e">
        <f ca="1">IF(
LEN(C62)&gt;0,
SUBSTITUTE(SUBSTITUTE(SUBSTITUTE(INDIRECT("ALS!"&amp;SUBSTITUTE(ADDRESS(1,A62+($AN$7-$AN$8),4),"1","")&amp;MATCH("ELEMENT",ALS!A:A,0)+ROW(ALS!A:A)-1),"Jord",""),"Sediment",""),C62,""),
SUBSTITUTE(SUBSTITUTE(INDIRECT("ALS!"&amp;SUBSTITUTE(ADDRESS(1,A62+($AN$7-$AN$8),4),"1","")&amp;MATCH("ELEMENT",ALS!A:A,0)+ROW(ALS!A:A)-1),"Jord",""),"Sediment","")
)</f>
        <v>#VALUE!</v>
      </c>
      <c r="C62" t="str">
        <f ca="1" xml:space="preserve">
_xlfn.LET(_xlpm.GetName,INDIRECT("ALS!"&amp;SUBSTITUTE(ADDRESS(1,A62+($AN$7-$AN$8),4),"1","")&amp;MATCH("ELEMENT",ALS!$A$1:$A$200,0)+ROW(ALS!$A$1:$A$200)-1),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62" s="22" t="e">
        <f ca="1">IF(ISERROR(INDIRECT("ALS!"&amp;SUBSTITUTE(ADDRESS(1,$A62+($AN$7-$AN$8),4),"1","")&amp;MATCH(D$3,ALS!$A:$A,0)+ROW(ALS!$A:$A)-1)),INDIRECT("ALS!"&amp;SUBSTITUTE(ADDRESS(1,$A62+($AN$7-$AN$8),4),"1","")&amp;MATCH(D$3,ALS!$A:$A,0)+ROW(ALS!$A:$A)-1),IF(INDIRECT("ALS!"&amp;SUBSTITUTE(ADDRESS(1,$A62+($AN$7-$AN$8),4),"1","")&amp;MATCH(D$3,ALS!$A:$A,0)+ROW(ALS!$A:$A)-1)="n.d.","n.d.",IF(VALUE(SUBSTITUTE(SUBSTITUTE(INDIRECT("ALS!"&amp;SUBSTITUTE(ADDRESS(1,$A62+($AN$7-$AN$8),4),"1","")&amp;MATCH(D$3,ALS!$A:$A,0)+ROW(ALS!$A:$A)-1),".",","),"&lt;",""))&lt;=AV$4,"&lt;"&amp;AV$4,VALUE(SUBSTITUTE(SUBSTITUTE(INDIRECT("ALS!"&amp;SUBSTITUTE(ADDRESS(1,$A62+($AN$7-$AN$8),4),"1","")&amp;MATCH(D$3,ALS!$A:$A,0)+ROW(ALS!$A:$A)-1),".",","),"&lt;","")))))</f>
        <v>#VALUE!</v>
      </c>
      <c r="E62" s="22" t="e">
        <f ca="1">IF(ISERROR(INDIRECT("ALS!"&amp;SUBSTITUTE(ADDRESS(1,$A62+($AN$7-$AN$8),4),"1","")&amp;MATCH(E$3,ALS!$A:$A,0)+ROW(ALS!$A:$A)-1)),INDIRECT("ALS!"&amp;SUBSTITUTE(ADDRESS(1,$A62+($AN$7-$AN$8),4),"1","")&amp;MATCH(E$3,ALS!$A:$A,0)+ROW(ALS!$A:$A)-1),IF(INDIRECT("ALS!"&amp;SUBSTITUTE(ADDRESS(1,$A62+($AN$7-$AN$8),4),"1","")&amp;MATCH(E$3,ALS!$A:$A,0)+ROW(ALS!$A:$A)-1)="n.d.","n.d.",IF(VALUE(SUBSTITUTE(SUBSTITUTE(INDIRECT("ALS!"&amp;SUBSTITUTE(ADDRESS(1,$A62+($AN$7-$AN$8),4),"1","")&amp;MATCH(E$3,ALS!$A:$A,0)+ROW(ALS!$A:$A)-1),".",","),"&lt;",""))&lt;=AW$4,"&lt;"&amp;AW$4,VALUE(SUBSTITUTE(SUBSTITUTE(INDIRECT("ALS!"&amp;SUBSTITUTE(ADDRESS(1,$A62+($AN$7-$AN$8),4),"1","")&amp;MATCH(E$3,ALS!$A:$A,0)+ROW(ALS!$A:$A)-1),".",","),"&lt;","")))))</f>
        <v>#VALUE!</v>
      </c>
      <c r="F62" s="22" t="e">
        <f ca="1">IF(ISERROR(INDIRECT("ALS!"&amp;SUBSTITUTE(ADDRESS(1,$A62+($AN$7-$AN$8),4),"1","")&amp;MATCH(F$3,ALS!$A:$A,0)+ROW(ALS!$A:$A)-1)),INDIRECT("ALS!"&amp;SUBSTITUTE(ADDRESS(1,$A62+($AN$7-$AN$8),4),"1","")&amp;MATCH(F$3,ALS!$A:$A,0)+ROW(ALS!$A:$A)-1),IF(INDIRECT("ALS!"&amp;SUBSTITUTE(ADDRESS(1,$A62+($AN$7-$AN$8),4),"1","")&amp;MATCH(F$3,ALS!$A:$A,0)+ROW(ALS!$A:$A)-1)="n.d.","n.d.",IF(VALUE(SUBSTITUTE(SUBSTITUTE(INDIRECT("ALS!"&amp;SUBSTITUTE(ADDRESS(1,$A62+($AN$7-$AN$8),4),"1","")&amp;MATCH(F$3,ALS!$A:$A,0)+ROW(ALS!$A:$A)-1),".",","),"&lt;",""))&lt;=AX$4,"&lt;"&amp;AX$4,VALUE(SUBSTITUTE(SUBSTITUTE(INDIRECT("ALS!"&amp;SUBSTITUTE(ADDRESS(1,$A62+($AN$7-$AN$8),4),"1","")&amp;MATCH(F$3,ALS!$A:$A,0)+ROW(ALS!$A:$A)-1),".",","),"&lt;","")))))</f>
        <v>#VALUE!</v>
      </c>
      <c r="G62" s="26" t="e">
        <f ca="1">_xlfn.LET(_xlpm.GetVal,INDIRECT("ALS!"&amp;SUBSTITUTE(ADDRESS(1,$A62+($AN$7-$AN$8),4),"1","")&amp;MATCH(G$3,ALS!$A:$A,0)+ROW(ALS!$A$1:$A$200)-1),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62" s="26" t="e">
        <f ca="1">_xlfn.LET(_xlpm.GetVal,INDIRECT("ALS!"&amp;SUBSTITUTE(ADDRESS(1,$A62+($AN$7-$AN$8),4),"1","")&amp;MATCH(H$3,ALS!$A:$A,0)+ROW(ALS!$A$1:$A$200)-1),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62" s="26" t="e">
        <f ca="1">_xlfn.LET(_xlpm.GetVal,INDIRECT("ALS!"&amp;SUBSTITUTE(ADDRESS(1,$A62+($AN$7-$AN$8),4),"1","")&amp;MATCH(I$3,ALS!$A:$A,0)+ROW(ALS!$A$1:$A$200)-1),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62" s="26" t="e">
        <f ca="1">_xlfn.LET(_xlpm.GetVal,INDIRECT("ALS!"&amp;SUBSTITUTE(ADDRESS(1,$A62+($AN$7-$AN$8),4),"1","")&amp;MATCH(J$3,ALS!$A:$A,0)+ROW(ALS!$A$1:$A$200)-1),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62" s="26" t="e">
        <f ca="1">_xlfn.LET(_xlpm.GetVal,INDIRECT("ALS!"&amp;SUBSTITUTE(ADDRESS(1,$A62+($AN$7-$AN$8),4),"1","")&amp;MATCH(K$3,ALS!$A:$A,0)+ROW(ALS!$A$1:$A$200)-1),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62" s="26" t="e">
        <f ca="1">_xlfn.LET(_xlpm.GetVal,INDIRECT("ALS!"&amp;SUBSTITUTE(ADDRESS(1,$A62+($AN$7-$AN$8),4),"1","")&amp;MATCH(L$3,ALS!$A:$A,0)+ROW(ALS!$A$1:$A$200)-1),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62" s="26" t="e">
        <f ca="1">_xlfn.LET(_xlpm.GetVal,INDIRECT("ALS!"&amp;SUBSTITUTE(ADDRESS(1,$A62+($AN$7-$AN$8),4),"1","")&amp;MATCH(M$3,ALS!$A:$A,0)+ROW(ALS!$A$1:$A$200)-1),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62" s="26" t="e">
        <f ca="1">_xlfn.LET(_xlpm.GetVal,INDIRECT("ALS!"&amp;SUBSTITUTE(ADDRESS(1,$A62+($AN$7-$AN$8),4),"1","")&amp;MATCH(N$3,ALS!$A:$A,0)+ROW(ALS!$A$1:$A$200)-1),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62" s="26" t="e">
        <f ca="1">_xlfn.LET(_xlpm.GetVal,INDIRECT("ALS!"&amp;SUBSTITUTE(ADDRESS(1,$A62+($AN$7-$AN$8),4),"1","")&amp;MATCH(O$3,ALS!$A:$A,0)+ROW(ALS!$A$1:$A$200)-1),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62" s="26" t="e">
        <f ca="1">_xlfn.LET(_xlpm.GetVal,INDIRECT("ALS!"&amp;SUBSTITUTE(ADDRESS(1,$A62+($AN$7-$AN$8),4),"1","")&amp;MATCH(P$3,ALS!$A:$A,0)+ROW(ALS!$A$1:$A$200)-1),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62" s="26" t="e">
        <f ca="1">_xlfn.LET(_xlpm.GetVal,INDIRECT("ALS!"&amp;SUBSTITUTE(ADDRESS(1,$A62+($AN$7-$AN$8),4),"1","")&amp;MATCH(Q$3,ALS!$A:$A,0)+ROW(ALS!$A$1:$A$200)-1),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62" s="26" t="e">
        <f ca="1">_xlfn.LET(_xlpm.GetVal,INDIRECT("ALS!"&amp;SUBSTITUTE(ADDRESS(1,$A62+($AN$7-$AN$8),4),"1","")&amp;MATCH(R$3,ALS!$A:$A,0)+ROW(ALS!$A$1:$A$200)-1),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62" s="26" t="e">
        <f ca="1">_xlfn.LET(_xlpm.GetVal,INDIRECT("ALS!"&amp;SUBSTITUTE(ADDRESS(1,$A62+($AN$7-$AN$8),4),"1","")&amp;MATCH(S$3,ALS!$A:$A,0)+ROW(ALS!$A$1:$A$200)-1),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62" s="26" t="e">
        <f ca="1">_xlfn.LET(_xlpm.GetVal,INDIRECT("ALS!"&amp;SUBSTITUTE(ADDRESS(1,$A62+($AN$7-$AN$8),4),"1","")&amp;MATCH(T$3,ALS!$A:$A,0)+ROW(ALS!$A$1:$A$200)-1),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62" s="26" t="e">
        <f ca="1">_xlfn.LET(_xlpm.GetVal,INDIRECT("ALS!"&amp;SUBSTITUTE(ADDRESS(1,$A62+($AN$7-$AN$8),4),"1","")&amp;MATCH(U$3,ALS!$A:$A,0)+ROW(ALS!$A$1:$A$200)-1),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62" s="26" t="e">
        <f ca="1">_xlfn.LET(_xlpm.GetVal,INDIRECT("ALS!"&amp;SUBSTITUTE(ADDRESS(1,$A62+($AN$7-$AN$8),4),"1","")&amp;MATCH(V$3,ALS!$A:$A,0)+ROW(ALS!$A$1:$A$200)-1),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62" s="26" t="e">
        <f ca="1">_xlfn.LET(_xlpm.GetVal,INDIRECT("ALS!"&amp;SUBSTITUTE(ADDRESS(1,$A62+($AN$7-$AN$8),4),"1","")&amp;MATCH(W$3,ALS!$A:$A,0)+ROW(ALS!$A$1:$A$200)-1),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62" s="26" t="e">
        <f ca="1">_xlfn.LET(_xlpm.GetVal,INDIRECT("ALS!"&amp;SUBSTITUTE(ADDRESS(1,$A62+($AN$7-$AN$8),4),"1","")&amp;MATCH(X$3,ALS!$A:$A,0)+ROW(ALS!$A$1:$A$200)-1),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62" s="26" t="e">
        <f ca="1">_xlfn.LET(_xlpm.GetVal,INDIRECT("ALS!"&amp;SUBSTITUTE(ADDRESS(1,$A62+($AN$7-$AN$8),4),"1","")&amp;MATCH(Y$3,ALS!$A:$A,0)+ROW(ALS!$A$1:$A$200)-1),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62" s="26" t="e">
        <f ca="1">_xlfn.LET(_xlpm.GetVal,INDIRECT("ALS!"&amp;SUBSTITUTE(ADDRESS(1,$A62+($AN$7-$AN$8),4),"1","")&amp;MATCH(Z$3,ALS!$A:$A,0)+ROW(ALS!$A$1:$A$200)-1),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62" s="26" t="e">
        <f ca="1">_xlfn.LET(_xlpm.GetVal,INDIRECT("ALS!"&amp;SUBSTITUTE(ADDRESS(1,$A62+($AN$7-$AN$8),4),"1","")&amp;MATCH(AA$3,ALS!$A:$A,0)+ROW(ALS!$A$1:$A$200)-1),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62" s="26" t="e">
        <f ca="1">_xlfn.LET(_xlpm.GetVal,INDIRECT("ALS!"&amp;SUBSTITUTE(ADDRESS(1,$A62+($AN$7-$AN$8),4),"1","")&amp;MATCH(AB$3,ALS!$A:$A,0)+ROW(ALS!$A$1:$A$200)-1),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62" s="26" t="e">
        <f ca="1">_xlfn.LET(_xlpm.GetVal,INDIRECT("ALS!"&amp;SUBSTITUTE(ADDRESS(1,$A62+($AN$7-$AN$8),4),"1","")&amp;MATCH(AC$3,ALS!$A:$A,0)+ROW(ALS!$A$1:$A$200)-1),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62" s="26" t="e">
        <f ca="1">_xlfn.LET(_xlpm.GetVal,INDIRECT("ALS!"&amp;SUBSTITUTE(ADDRESS(1,$A62+($AN$7-$AN$8),4),"1","")&amp;MATCH(AD$3,ALS!$A:$A,0)+ROW(ALS!$A$1:$A$200)-1),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62" s="26" t="e">
        <f ca="1">_xlfn.LET(_xlpm.GetVal,INDIRECT("ALS!"&amp;SUBSTITUTE(ADDRESS(1,$A62+($AN$7-$AN$8),4),"1","")&amp;MATCH(AE$3,ALS!$A:$A,0)+ROW(ALS!$A$1:$A$200)-1),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62" s="26" t="e">
        <f ca="1">_xlfn.LET(_xlpm.GetVal,INDIRECT("ALS!"&amp;SUBSTITUTE(ADDRESS(1,$A62+($AN$7-$AN$8),4),"1","")&amp;MATCH(AF$3,ALS!$A:$A,0)+ROW(ALS!$A$1:$A$200)-1),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62" s="26" t="e">
        <f ca="1">_xlfn.LET(_xlpm.GetVal,INDIRECT("ALS!"&amp;SUBSTITUTE(ADDRESS(1,$A62+($AN$7-$AN$8),4),"1","")&amp;MATCH(AG$3,ALS!$A:$A,0)+ROW(ALS!$A$1:$A$200)-1),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62" s="25" t="str">
        <f t="shared" ca="1" si="5"/>
        <v/>
      </c>
      <c r="AI62" s="26" t="e">
        <f ca="1">_xlfn.IFS(SUBSTITUTE(INDIRECT("ALS!"&amp;SUBSTITUTE(ADDRESS(1,$A62+($AN$7-$AN$8),4),"1","")&amp;MATCH(AI$3,ALS!$A:$A,0)+ROW(ALS!$A:$A)-1)," ","")="","",ISERROR(INDIRECT("ALS!"&amp;SUBSTITUTE(ADDRESS(1,$A62+($AN$7-$AN$8),4),"1","")&amp;MATCH(AI$3,ALS!$A:$A,0)+ROW(ALS!$A:$A)-1)),INDIRECT("ALS!"&amp;SUBSTITUTE(ADDRESS(1,$A62+($AN$7-$AN$8),4),"1","")&amp;MATCH(AI$3,ALS!$A:$A,0)+ROW(ALS!$A:$A)-1),OR(LOWER(SUBSTITUTE(SUBSTITUTE(INDIRECT("ALS!"&amp;SUBSTITUTE(ADDRESS(1,$A62+($AN$7-$AN$8),4),"1","")&amp;MATCH(AI$3,ALS!$A:$A,0)+ROW(ALS!$A:$A)-1),".","")," ",""))="nd",LOWER(SUBSTITUTE(SUBSTITUTE(INDIRECT("ALS!"&amp;SUBSTITUTE(ADDRESS(1,$A62+($AN$7-$AN$8),4),"1","")&amp;MATCH(AI$3,ALS!$A:$A,0)+ROW(ALS!$A:$A)-1),".","")," ",""))="ikkepåvist"),"n.d.",OR(LEFT(LOWER(SUBSTITUTE(SUBSTITUTE(INDIRECT("ALS!"&amp;SUBSTITUTE(ADDRESS(1,$A62+($AN$7-$AN$8),4),"1","")&amp;MATCH(AI$3,ALS!$A:$A,0)+ROW(ALS!$A:$A)-1),".",",")," ","")),2)="&lt; ",LEFT(LOWER(SUBSTITUTE(SUBSTITUTE(INDIRECT("ALS!"&amp;SUBSTITUTE(ADDRESS(1,$A62+($AN$7-$AN$8),4),"1","")&amp;MATCH(AI$3,ALS!$A:$A,0)+ROW(ALS!$A:$A)-1),".",",")," ","")),1)="&lt;"),"&lt;"&amp;VALUE(SUBSTITUTE(SUBSTITUTE(SUBSTITUTE(INDIRECT("ALS!"&amp;SUBSTITUTE(ADDRESS(1,$A62+($AN$7-$AN$8),4),"1","")&amp;MATCH(AI$3,ALS!$A:$A,0)+ROW(ALS!$A:$A)-1),".",",")," ",""),"&lt;",""))*AI$2,NOT(ISERROR(VALUE(SUBSTITUTE(SUBSTITUTE(INDIRECT("ALS!"&amp;SUBSTITUTE(ADDRESS(1,$A62+($AN$7-$AN$8),4),"1","")&amp;MATCH(AI$3,ALS!$A:$A,0)+ROW(ALS!$A:$A)-1),".",",")," ","")))),VALUE(SUBSTITUTE(SUBSTITUTE(INDIRECT("ALS!"&amp;SUBSTITUTE(ADDRESS(1,$A62+($AN$7-$AN$8),4),"1","")&amp;MATCH(AI$3,ALS!$A:$A,0)+ROW(ALS!$A:$A)-1),".",",")," ","")),TRUE,"ERROR")</f>
        <v>#VALUE!</v>
      </c>
      <c r="AJ62" s="26" t="e">
        <f ca="1">_xlfn.IFS(SUBSTITUTE(INDIRECT("ALS!"&amp;SUBSTITUTE(ADDRESS(1,$A62+($AN$7-$AN$8),4),"1","")&amp;MATCH(AJ$3,ALS!$A:$A,0)+ROW(ALS!$A:$A)-1)," ","")="","",ISERROR(INDIRECT("ALS!"&amp;SUBSTITUTE(ADDRESS(1,$A62+($AN$7-$AN$8),4),"1","")&amp;MATCH(AJ$3,ALS!$A:$A,0)+ROW(ALS!$A:$A)-1)),INDIRECT("ALS!"&amp;SUBSTITUTE(ADDRESS(1,$A62+($AN$7-$AN$8),4),"1","")&amp;MATCH(AJ$3,ALS!$A:$A,0)+ROW(ALS!$A:$A)-1),OR(LOWER(SUBSTITUTE(SUBSTITUTE(INDIRECT("ALS!"&amp;SUBSTITUTE(ADDRESS(1,$A62+($AN$7-$AN$8),4),"1","")&amp;MATCH(AJ$3,ALS!$A:$A,0)+ROW(ALS!$A:$A)-1),".","")," ",""))="nd",LOWER(SUBSTITUTE(SUBSTITUTE(INDIRECT("ALS!"&amp;SUBSTITUTE(ADDRESS(1,$A62+($AN$7-$AN$8),4),"1","")&amp;MATCH(AJ$3,ALS!$A:$A,0)+ROW(ALS!$A:$A)-1),".","")," ",""))="ikkepåvist"),"n.d.",OR(LEFT(LOWER(SUBSTITUTE(SUBSTITUTE(INDIRECT("ALS!"&amp;SUBSTITUTE(ADDRESS(1,$A62+($AN$7-$AN$8),4),"1","")&amp;MATCH(AJ$3,ALS!$A:$A,0)+ROW(ALS!$A:$A)-1),".",",")," ","")),2)="&lt; ",LEFT(LOWER(SUBSTITUTE(SUBSTITUTE(INDIRECT("ALS!"&amp;SUBSTITUTE(ADDRESS(1,$A62+($AN$7-$AN$8),4),"1","")&amp;MATCH(AJ$3,ALS!$A:$A,0)+ROW(ALS!$A:$A)-1),".",",")," ","")),1)="&lt;"),"&lt;"&amp;VALUE(SUBSTITUTE(SUBSTITUTE(SUBSTITUTE(INDIRECT("ALS!"&amp;SUBSTITUTE(ADDRESS(1,$A62+($AN$7-$AN$8),4),"1","")&amp;MATCH(AJ$3,ALS!$A:$A,0)+ROW(ALS!$A:$A)-1),".",",")," ",""),"&lt;",""))*AJ$2,NOT(ISERROR(VALUE(SUBSTITUTE(SUBSTITUTE(INDIRECT("ALS!"&amp;SUBSTITUTE(ADDRESS(1,$A62+($AN$7-$AN$8),4),"1","")&amp;MATCH(AJ$3,ALS!$A:$A,0)+ROW(ALS!$A:$A)-1),".",",")," ","")))),VALUE(SUBSTITUTE(SUBSTITUTE(INDIRECT("ALS!"&amp;SUBSTITUTE(ADDRESS(1,$A62+($AN$7-$AN$8),4),"1","")&amp;MATCH(AJ$3,ALS!$A:$A,0)+ROW(ALS!$A:$A)-1),".",",")," ","")),TRUE,"ERROR")</f>
        <v>#VALUE!</v>
      </c>
    </row>
    <row r="63" spans="1:36" x14ac:dyDescent="0.25">
      <c r="A63" t="e">
        <f t="shared" ca="1" si="6"/>
        <v>#VALUE!</v>
      </c>
      <c r="B63" t="e">
        <f ca="1">IF(
LEN(C63)&gt;0,
SUBSTITUTE(SUBSTITUTE(SUBSTITUTE(INDIRECT("ALS!"&amp;SUBSTITUTE(ADDRESS(1,A63+($AN$7-$AN$8),4),"1","")&amp;MATCH("ELEMENT",ALS!A:A,0)+ROW(ALS!A:A)-1),"Jord",""),"Sediment",""),C63,""),
SUBSTITUTE(SUBSTITUTE(INDIRECT("ALS!"&amp;SUBSTITUTE(ADDRESS(1,A63+($AN$7-$AN$8),4),"1","")&amp;MATCH("ELEMENT",ALS!A:A,0)+ROW(ALS!A:A)-1),"Jord",""),"Sediment","")
)</f>
        <v>#VALUE!</v>
      </c>
      <c r="C63" t="str">
        <f ca="1" xml:space="preserve">
_xlfn.LET(_xlpm.GetName,INDIRECT("ALS!"&amp;SUBSTITUTE(ADDRESS(1,A63+($AN$7-$AN$8),4),"1","")&amp;MATCH("ELEMENT",ALS!$A$1:$A$200,0)+ROW(ALS!$A$1:$A$200)-1),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63" s="22" t="e">
        <f ca="1">IF(ISERROR(INDIRECT("ALS!"&amp;SUBSTITUTE(ADDRESS(1,$A63+($AN$7-$AN$8),4),"1","")&amp;MATCH(D$3,ALS!$A:$A,0)+ROW(ALS!$A:$A)-1)),INDIRECT("ALS!"&amp;SUBSTITUTE(ADDRESS(1,$A63+($AN$7-$AN$8),4),"1","")&amp;MATCH(D$3,ALS!$A:$A,0)+ROW(ALS!$A:$A)-1),IF(INDIRECT("ALS!"&amp;SUBSTITUTE(ADDRESS(1,$A63+($AN$7-$AN$8),4),"1","")&amp;MATCH(D$3,ALS!$A:$A,0)+ROW(ALS!$A:$A)-1)="n.d.","n.d.",IF(VALUE(SUBSTITUTE(SUBSTITUTE(INDIRECT("ALS!"&amp;SUBSTITUTE(ADDRESS(1,$A63+($AN$7-$AN$8),4),"1","")&amp;MATCH(D$3,ALS!$A:$A,0)+ROW(ALS!$A:$A)-1),".",","),"&lt;",""))&lt;=AV$4,"&lt;"&amp;AV$4,VALUE(SUBSTITUTE(SUBSTITUTE(INDIRECT("ALS!"&amp;SUBSTITUTE(ADDRESS(1,$A63+($AN$7-$AN$8),4),"1","")&amp;MATCH(D$3,ALS!$A:$A,0)+ROW(ALS!$A:$A)-1),".",","),"&lt;","")))))</f>
        <v>#VALUE!</v>
      </c>
      <c r="E63" s="22" t="e">
        <f ca="1">IF(ISERROR(INDIRECT("ALS!"&amp;SUBSTITUTE(ADDRESS(1,$A63+($AN$7-$AN$8),4),"1","")&amp;MATCH(E$3,ALS!$A:$A,0)+ROW(ALS!$A:$A)-1)),INDIRECT("ALS!"&amp;SUBSTITUTE(ADDRESS(1,$A63+($AN$7-$AN$8),4),"1","")&amp;MATCH(E$3,ALS!$A:$A,0)+ROW(ALS!$A:$A)-1),IF(INDIRECT("ALS!"&amp;SUBSTITUTE(ADDRESS(1,$A63+($AN$7-$AN$8),4),"1","")&amp;MATCH(E$3,ALS!$A:$A,0)+ROW(ALS!$A:$A)-1)="n.d.","n.d.",IF(VALUE(SUBSTITUTE(SUBSTITUTE(INDIRECT("ALS!"&amp;SUBSTITUTE(ADDRESS(1,$A63+($AN$7-$AN$8),4),"1","")&amp;MATCH(E$3,ALS!$A:$A,0)+ROW(ALS!$A:$A)-1),".",","),"&lt;",""))&lt;=AW$4,"&lt;"&amp;AW$4,VALUE(SUBSTITUTE(SUBSTITUTE(INDIRECT("ALS!"&amp;SUBSTITUTE(ADDRESS(1,$A63+($AN$7-$AN$8),4),"1","")&amp;MATCH(E$3,ALS!$A:$A,0)+ROW(ALS!$A:$A)-1),".",","),"&lt;","")))))</f>
        <v>#VALUE!</v>
      </c>
      <c r="F63" s="22" t="e">
        <f ca="1">IF(ISERROR(INDIRECT("ALS!"&amp;SUBSTITUTE(ADDRESS(1,$A63+($AN$7-$AN$8),4),"1","")&amp;MATCH(F$3,ALS!$A:$A,0)+ROW(ALS!$A:$A)-1)),INDIRECT("ALS!"&amp;SUBSTITUTE(ADDRESS(1,$A63+($AN$7-$AN$8),4),"1","")&amp;MATCH(F$3,ALS!$A:$A,0)+ROW(ALS!$A:$A)-1),IF(INDIRECT("ALS!"&amp;SUBSTITUTE(ADDRESS(1,$A63+($AN$7-$AN$8),4),"1","")&amp;MATCH(F$3,ALS!$A:$A,0)+ROW(ALS!$A:$A)-1)="n.d.","n.d.",IF(VALUE(SUBSTITUTE(SUBSTITUTE(INDIRECT("ALS!"&amp;SUBSTITUTE(ADDRESS(1,$A63+($AN$7-$AN$8),4),"1","")&amp;MATCH(F$3,ALS!$A:$A,0)+ROW(ALS!$A:$A)-1),".",","),"&lt;",""))&lt;=AX$4,"&lt;"&amp;AX$4,VALUE(SUBSTITUTE(SUBSTITUTE(INDIRECT("ALS!"&amp;SUBSTITUTE(ADDRESS(1,$A63+($AN$7-$AN$8),4),"1","")&amp;MATCH(F$3,ALS!$A:$A,0)+ROW(ALS!$A:$A)-1),".",","),"&lt;","")))))</f>
        <v>#VALUE!</v>
      </c>
      <c r="G63" s="26" t="e">
        <f ca="1">_xlfn.LET(_xlpm.GetVal,INDIRECT("ALS!"&amp;SUBSTITUTE(ADDRESS(1,$A63+($AN$7-$AN$8),4),"1","")&amp;MATCH(G$3,ALS!$A:$A,0)+ROW(ALS!$A$1:$A$200)-1),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63" s="26" t="e">
        <f ca="1">_xlfn.LET(_xlpm.GetVal,INDIRECT("ALS!"&amp;SUBSTITUTE(ADDRESS(1,$A63+($AN$7-$AN$8),4),"1","")&amp;MATCH(H$3,ALS!$A:$A,0)+ROW(ALS!$A$1:$A$200)-1),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63" s="26" t="e">
        <f ca="1">_xlfn.LET(_xlpm.GetVal,INDIRECT("ALS!"&amp;SUBSTITUTE(ADDRESS(1,$A63+($AN$7-$AN$8),4),"1","")&amp;MATCH(I$3,ALS!$A:$A,0)+ROW(ALS!$A$1:$A$200)-1),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63" s="26" t="e">
        <f ca="1">_xlfn.LET(_xlpm.GetVal,INDIRECT("ALS!"&amp;SUBSTITUTE(ADDRESS(1,$A63+($AN$7-$AN$8),4),"1","")&amp;MATCH(J$3,ALS!$A:$A,0)+ROW(ALS!$A$1:$A$200)-1),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63" s="26" t="e">
        <f ca="1">_xlfn.LET(_xlpm.GetVal,INDIRECT("ALS!"&amp;SUBSTITUTE(ADDRESS(1,$A63+($AN$7-$AN$8),4),"1","")&amp;MATCH(K$3,ALS!$A:$A,0)+ROW(ALS!$A$1:$A$200)-1),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63" s="26" t="e">
        <f ca="1">_xlfn.LET(_xlpm.GetVal,INDIRECT("ALS!"&amp;SUBSTITUTE(ADDRESS(1,$A63+($AN$7-$AN$8),4),"1","")&amp;MATCH(L$3,ALS!$A:$A,0)+ROW(ALS!$A$1:$A$200)-1),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63" s="26" t="e">
        <f ca="1">_xlfn.LET(_xlpm.GetVal,INDIRECT("ALS!"&amp;SUBSTITUTE(ADDRESS(1,$A63+($AN$7-$AN$8),4),"1","")&amp;MATCH(M$3,ALS!$A:$A,0)+ROW(ALS!$A$1:$A$200)-1),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63" s="26" t="e">
        <f ca="1">_xlfn.LET(_xlpm.GetVal,INDIRECT("ALS!"&amp;SUBSTITUTE(ADDRESS(1,$A63+($AN$7-$AN$8),4),"1","")&amp;MATCH(N$3,ALS!$A:$A,0)+ROW(ALS!$A$1:$A$200)-1),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63" s="26" t="e">
        <f ca="1">_xlfn.LET(_xlpm.GetVal,INDIRECT("ALS!"&amp;SUBSTITUTE(ADDRESS(1,$A63+($AN$7-$AN$8),4),"1","")&amp;MATCH(O$3,ALS!$A:$A,0)+ROW(ALS!$A$1:$A$200)-1),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63" s="26" t="e">
        <f ca="1">_xlfn.LET(_xlpm.GetVal,INDIRECT("ALS!"&amp;SUBSTITUTE(ADDRESS(1,$A63+($AN$7-$AN$8),4),"1","")&amp;MATCH(P$3,ALS!$A:$A,0)+ROW(ALS!$A$1:$A$200)-1),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63" s="26" t="e">
        <f ca="1">_xlfn.LET(_xlpm.GetVal,INDIRECT("ALS!"&amp;SUBSTITUTE(ADDRESS(1,$A63+($AN$7-$AN$8),4),"1","")&amp;MATCH(Q$3,ALS!$A:$A,0)+ROW(ALS!$A$1:$A$200)-1),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63" s="26" t="e">
        <f ca="1">_xlfn.LET(_xlpm.GetVal,INDIRECT("ALS!"&amp;SUBSTITUTE(ADDRESS(1,$A63+($AN$7-$AN$8),4),"1","")&amp;MATCH(R$3,ALS!$A:$A,0)+ROW(ALS!$A$1:$A$200)-1),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63" s="26" t="e">
        <f ca="1">_xlfn.LET(_xlpm.GetVal,INDIRECT("ALS!"&amp;SUBSTITUTE(ADDRESS(1,$A63+($AN$7-$AN$8),4),"1","")&amp;MATCH(S$3,ALS!$A:$A,0)+ROW(ALS!$A$1:$A$200)-1),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63" s="26" t="e">
        <f ca="1">_xlfn.LET(_xlpm.GetVal,INDIRECT("ALS!"&amp;SUBSTITUTE(ADDRESS(1,$A63+($AN$7-$AN$8),4),"1","")&amp;MATCH(T$3,ALS!$A:$A,0)+ROW(ALS!$A$1:$A$200)-1),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63" s="26" t="e">
        <f ca="1">_xlfn.LET(_xlpm.GetVal,INDIRECT("ALS!"&amp;SUBSTITUTE(ADDRESS(1,$A63+($AN$7-$AN$8),4),"1","")&amp;MATCH(U$3,ALS!$A:$A,0)+ROW(ALS!$A$1:$A$200)-1),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63" s="26" t="e">
        <f ca="1">_xlfn.LET(_xlpm.GetVal,INDIRECT("ALS!"&amp;SUBSTITUTE(ADDRESS(1,$A63+($AN$7-$AN$8),4),"1","")&amp;MATCH(V$3,ALS!$A:$A,0)+ROW(ALS!$A$1:$A$200)-1),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63" s="26" t="e">
        <f ca="1">_xlfn.LET(_xlpm.GetVal,INDIRECT("ALS!"&amp;SUBSTITUTE(ADDRESS(1,$A63+($AN$7-$AN$8),4),"1","")&amp;MATCH(W$3,ALS!$A:$A,0)+ROW(ALS!$A$1:$A$200)-1),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63" s="26" t="e">
        <f ca="1">_xlfn.LET(_xlpm.GetVal,INDIRECT("ALS!"&amp;SUBSTITUTE(ADDRESS(1,$A63+($AN$7-$AN$8),4),"1","")&amp;MATCH(X$3,ALS!$A:$A,0)+ROW(ALS!$A$1:$A$200)-1),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63" s="26" t="e">
        <f ca="1">_xlfn.LET(_xlpm.GetVal,INDIRECT("ALS!"&amp;SUBSTITUTE(ADDRESS(1,$A63+($AN$7-$AN$8),4),"1","")&amp;MATCH(Y$3,ALS!$A:$A,0)+ROW(ALS!$A$1:$A$200)-1),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63" s="26" t="e">
        <f ca="1">_xlfn.LET(_xlpm.GetVal,INDIRECT("ALS!"&amp;SUBSTITUTE(ADDRESS(1,$A63+($AN$7-$AN$8),4),"1","")&amp;MATCH(Z$3,ALS!$A:$A,0)+ROW(ALS!$A$1:$A$200)-1),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63" s="26" t="e">
        <f ca="1">_xlfn.LET(_xlpm.GetVal,INDIRECT("ALS!"&amp;SUBSTITUTE(ADDRESS(1,$A63+($AN$7-$AN$8),4),"1","")&amp;MATCH(AA$3,ALS!$A:$A,0)+ROW(ALS!$A$1:$A$200)-1),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63" s="26" t="e">
        <f ca="1">_xlfn.LET(_xlpm.GetVal,INDIRECT("ALS!"&amp;SUBSTITUTE(ADDRESS(1,$A63+($AN$7-$AN$8),4),"1","")&amp;MATCH(AB$3,ALS!$A:$A,0)+ROW(ALS!$A$1:$A$200)-1),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63" s="26" t="e">
        <f ca="1">_xlfn.LET(_xlpm.GetVal,INDIRECT("ALS!"&amp;SUBSTITUTE(ADDRESS(1,$A63+($AN$7-$AN$8),4),"1","")&amp;MATCH(AC$3,ALS!$A:$A,0)+ROW(ALS!$A$1:$A$200)-1),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63" s="26" t="e">
        <f ca="1">_xlfn.LET(_xlpm.GetVal,INDIRECT("ALS!"&amp;SUBSTITUTE(ADDRESS(1,$A63+($AN$7-$AN$8),4),"1","")&amp;MATCH(AD$3,ALS!$A:$A,0)+ROW(ALS!$A$1:$A$200)-1),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63" s="26" t="e">
        <f ca="1">_xlfn.LET(_xlpm.GetVal,INDIRECT("ALS!"&amp;SUBSTITUTE(ADDRESS(1,$A63+($AN$7-$AN$8),4),"1","")&amp;MATCH(AE$3,ALS!$A:$A,0)+ROW(ALS!$A$1:$A$200)-1),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63" s="26" t="e">
        <f ca="1">_xlfn.LET(_xlpm.GetVal,INDIRECT("ALS!"&amp;SUBSTITUTE(ADDRESS(1,$A63+($AN$7-$AN$8),4),"1","")&amp;MATCH(AF$3,ALS!$A:$A,0)+ROW(ALS!$A$1:$A$200)-1),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63" s="26" t="e">
        <f ca="1">_xlfn.LET(_xlpm.GetVal,INDIRECT("ALS!"&amp;SUBSTITUTE(ADDRESS(1,$A63+($AN$7-$AN$8),4),"1","")&amp;MATCH(AG$3,ALS!$A:$A,0)+ROW(ALS!$A$1:$A$200)-1),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63" s="25" t="str">
        <f t="shared" ca="1" si="5"/>
        <v/>
      </c>
      <c r="AI63" s="26" t="e">
        <f ca="1">_xlfn.IFS(SUBSTITUTE(INDIRECT("ALS!"&amp;SUBSTITUTE(ADDRESS(1,$A63+($AN$7-$AN$8),4),"1","")&amp;MATCH(AI$3,ALS!$A:$A,0)+ROW(ALS!$A:$A)-1)," ","")="","",ISERROR(INDIRECT("ALS!"&amp;SUBSTITUTE(ADDRESS(1,$A63+($AN$7-$AN$8),4),"1","")&amp;MATCH(AI$3,ALS!$A:$A,0)+ROW(ALS!$A:$A)-1)),INDIRECT("ALS!"&amp;SUBSTITUTE(ADDRESS(1,$A63+($AN$7-$AN$8),4),"1","")&amp;MATCH(AI$3,ALS!$A:$A,0)+ROW(ALS!$A:$A)-1),OR(LOWER(SUBSTITUTE(SUBSTITUTE(INDIRECT("ALS!"&amp;SUBSTITUTE(ADDRESS(1,$A63+($AN$7-$AN$8),4),"1","")&amp;MATCH(AI$3,ALS!$A:$A,0)+ROW(ALS!$A:$A)-1),".","")," ",""))="nd",LOWER(SUBSTITUTE(SUBSTITUTE(INDIRECT("ALS!"&amp;SUBSTITUTE(ADDRESS(1,$A63+($AN$7-$AN$8),4),"1","")&amp;MATCH(AI$3,ALS!$A:$A,0)+ROW(ALS!$A:$A)-1),".","")," ",""))="ikkepåvist"),"n.d.",OR(LEFT(LOWER(SUBSTITUTE(SUBSTITUTE(INDIRECT("ALS!"&amp;SUBSTITUTE(ADDRESS(1,$A63+($AN$7-$AN$8),4),"1","")&amp;MATCH(AI$3,ALS!$A:$A,0)+ROW(ALS!$A:$A)-1),".",",")," ","")),2)="&lt; ",LEFT(LOWER(SUBSTITUTE(SUBSTITUTE(INDIRECT("ALS!"&amp;SUBSTITUTE(ADDRESS(1,$A63+($AN$7-$AN$8),4),"1","")&amp;MATCH(AI$3,ALS!$A:$A,0)+ROW(ALS!$A:$A)-1),".",",")," ","")),1)="&lt;"),"&lt;"&amp;VALUE(SUBSTITUTE(SUBSTITUTE(SUBSTITUTE(INDIRECT("ALS!"&amp;SUBSTITUTE(ADDRESS(1,$A63+($AN$7-$AN$8),4),"1","")&amp;MATCH(AI$3,ALS!$A:$A,0)+ROW(ALS!$A:$A)-1),".",",")," ",""),"&lt;",""))*AI$2,NOT(ISERROR(VALUE(SUBSTITUTE(SUBSTITUTE(INDIRECT("ALS!"&amp;SUBSTITUTE(ADDRESS(1,$A63+($AN$7-$AN$8),4),"1","")&amp;MATCH(AI$3,ALS!$A:$A,0)+ROW(ALS!$A:$A)-1),".",",")," ","")))),VALUE(SUBSTITUTE(SUBSTITUTE(INDIRECT("ALS!"&amp;SUBSTITUTE(ADDRESS(1,$A63+($AN$7-$AN$8),4),"1","")&amp;MATCH(AI$3,ALS!$A:$A,0)+ROW(ALS!$A:$A)-1),".",",")," ","")),TRUE,"ERROR")</f>
        <v>#VALUE!</v>
      </c>
      <c r="AJ63" s="26" t="e">
        <f ca="1">_xlfn.IFS(SUBSTITUTE(INDIRECT("ALS!"&amp;SUBSTITUTE(ADDRESS(1,$A63+($AN$7-$AN$8),4),"1","")&amp;MATCH(AJ$3,ALS!$A:$A,0)+ROW(ALS!$A:$A)-1)," ","")="","",ISERROR(INDIRECT("ALS!"&amp;SUBSTITUTE(ADDRESS(1,$A63+($AN$7-$AN$8),4),"1","")&amp;MATCH(AJ$3,ALS!$A:$A,0)+ROW(ALS!$A:$A)-1)),INDIRECT("ALS!"&amp;SUBSTITUTE(ADDRESS(1,$A63+($AN$7-$AN$8),4),"1","")&amp;MATCH(AJ$3,ALS!$A:$A,0)+ROW(ALS!$A:$A)-1),OR(LOWER(SUBSTITUTE(SUBSTITUTE(INDIRECT("ALS!"&amp;SUBSTITUTE(ADDRESS(1,$A63+($AN$7-$AN$8),4),"1","")&amp;MATCH(AJ$3,ALS!$A:$A,0)+ROW(ALS!$A:$A)-1),".","")," ",""))="nd",LOWER(SUBSTITUTE(SUBSTITUTE(INDIRECT("ALS!"&amp;SUBSTITUTE(ADDRESS(1,$A63+($AN$7-$AN$8),4),"1","")&amp;MATCH(AJ$3,ALS!$A:$A,0)+ROW(ALS!$A:$A)-1),".","")," ",""))="ikkepåvist"),"n.d.",OR(LEFT(LOWER(SUBSTITUTE(SUBSTITUTE(INDIRECT("ALS!"&amp;SUBSTITUTE(ADDRESS(1,$A63+($AN$7-$AN$8),4),"1","")&amp;MATCH(AJ$3,ALS!$A:$A,0)+ROW(ALS!$A:$A)-1),".",",")," ","")),2)="&lt; ",LEFT(LOWER(SUBSTITUTE(SUBSTITUTE(INDIRECT("ALS!"&amp;SUBSTITUTE(ADDRESS(1,$A63+($AN$7-$AN$8),4),"1","")&amp;MATCH(AJ$3,ALS!$A:$A,0)+ROW(ALS!$A:$A)-1),".",",")," ","")),1)="&lt;"),"&lt;"&amp;VALUE(SUBSTITUTE(SUBSTITUTE(SUBSTITUTE(INDIRECT("ALS!"&amp;SUBSTITUTE(ADDRESS(1,$A63+($AN$7-$AN$8),4),"1","")&amp;MATCH(AJ$3,ALS!$A:$A,0)+ROW(ALS!$A:$A)-1),".",",")," ",""),"&lt;",""))*AJ$2,NOT(ISERROR(VALUE(SUBSTITUTE(SUBSTITUTE(INDIRECT("ALS!"&amp;SUBSTITUTE(ADDRESS(1,$A63+($AN$7-$AN$8),4),"1","")&amp;MATCH(AJ$3,ALS!$A:$A,0)+ROW(ALS!$A:$A)-1),".",",")," ","")))),VALUE(SUBSTITUTE(SUBSTITUTE(INDIRECT("ALS!"&amp;SUBSTITUTE(ADDRESS(1,$A63+($AN$7-$AN$8),4),"1","")&amp;MATCH(AJ$3,ALS!$A:$A,0)+ROW(ALS!$A:$A)-1),".",",")," ","")),TRUE,"ERROR")</f>
        <v>#VALUE!</v>
      </c>
    </row>
    <row r="64" spans="1:36" x14ac:dyDescent="0.25">
      <c r="A64" t="e">
        <f t="shared" ca="1" si="6"/>
        <v>#VALUE!</v>
      </c>
      <c r="B64" t="e">
        <f ca="1">IF(
LEN(C64)&gt;0,
SUBSTITUTE(SUBSTITUTE(SUBSTITUTE(INDIRECT("ALS!"&amp;SUBSTITUTE(ADDRESS(1,A64+($AN$7-$AN$8),4),"1","")&amp;MATCH("ELEMENT",ALS!A:A,0)+ROW(ALS!A:A)-1),"Jord",""),"Sediment",""),C64,""),
SUBSTITUTE(SUBSTITUTE(INDIRECT("ALS!"&amp;SUBSTITUTE(ADDRESS(1,A64+($AN$7-$AN$8),4),"1","")&amp;MATCH("ELEMENT",ALS!A:A,0)+ROW(ALS!A:A)-1),"Jord",""),"Sediment","")
)</f>
        <v>#VALUE!</v>
      </c>
      <c r="C64" t="str">
        <f ca="1" xml:space="preserve">
_xlfn.LET(_xlpm.GetName,INDIRECT("ALS!"&amp;SUBSTITUTE(ADDRESS(1,A64+($AN$7-$AN$8),4),"1","")&amp;MATCH("ELEMENT",ALS!$A$1:$A$200,0)+ROW(ALS!$A$1:$A$200)-1),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64" s="22" t="e">
        <f ca="1">IF(ISERROR(INDIRECT("ALS!"&amp;SUBSTITUTE(ADDRESS(1,$A64+($AN$7-$AN$8),4),"1","")&amp;MATCH(D$3,ALS!$A:$A,0)+ROW(ALS!$A:$A)-1)),INDIRECT("ALS!"&amp;SUBSTITUTE(ADDRESS(1,$A64+($AN$7-$AN$8),4),"1","")&amp;MATCH(D$3,ALS!$A:$A,0)+ROW(ALS!$A:$A)-1),IF(INDIRECT("ALS!"&amp;SUBSTITUTE(ADDRESS(1,$A64+($AN$7-$AN$8),4),"1","")&amp;MATCH(D$3,ALS!$A:$A,0)+ROW(ALS!$A:$A)-1)="n.d.","n.d.",IF(VALUE(SUBSTITUTE(SUBSTITUTE(INDIRECT("ALS!"&amp;SUBSTITUTE(ADDRESS(1,$A64+($AN$7-$AN$8),4),"1","")&amp;MATCH(D$3,ALS!$A:$A,0)+ROW(ALS!$A:$A)-1),".",","),"&lt;",""))&lt;=AV$4,"&lt;"&amp;AV$4,VALUE(SUBSTITUTE(SUBSTITUTE(INDIRECT("ALS!"&amp;SUBSTITUTE(ADDRESS(1,$A64+($AN$7-$AN$8),4),"1","")&amp;MATCH(D$3,ALS!$A:$A,0)+ROW(ALS!$A:$A)-1),".",","),"&lt;","")))))</f>
        <v>#VALUE!</v>
      </c>
      <c r="E64" s="22" t="e">
        <f ca="1">IF(ISERROR(INDIRECT("ALS!"&amp;SUBSTITUTE(ADDRESS(1,$A64+($AN$7-$AN$8),4),"1","")&amp;MATCH(E$3,ALS!$A:$A,0)+ROW(ALS!$A:$A)-1)),INDIRECT("ALS!"&amp;SUBSTITUTE(ADDRESS(1,$A64+($AN$7-$AN$8),4),"1","")&amp;MATCH(E$3,ALS!$A:$A,0)+ROW(ALS!$A:$A)-1),IF(INDIRECT("ALS!"&amp;SUBSTITUTE(ADDRESS(1,$A64+($AN$7-$AN$8),4),"1","")&amp;MATCH(E$3,ALS!$A:$A,0)+ROW(ALS!$A:$A)-1)="n.d.","n.d.",IF(VALUE(SUBSTITUTE(SUBSTITUTE(INDIRECT("ALS!"&amp;SUBSTITUTE(ADDRESS(1,$A64+($AN$7-$AN$8),4),"1","")&amp;MATCH(E$3,ALS!$A:$A,0)+ROW(ALS!$A:$A)-1),".",","),"&lt;",""))&lt;=AW$4,"&lt;"&amp;AW$4,VALUE(SUBSTITUTE(SUBSTITUTE(INDIRECT("ALS!"&amp;SUBSTITUTE(ADDRESS(1,$A64+($AN$7-$AN$8),4),"1","")&amp;MATCH(E$3,ALS!$A:$A,0)+ROW(ALS!$A:$A)-1),".",","),"&lt;","")))))</f>
        <v>#VALUE!</v>
      </c>
      <c r="F64" s="22" t="e">
        <f ca="1">IF(ISERROR(INDIRECT("ALS!"&amp;SUBSTITUTE(ADDRESS(1,$A64+($AN$7-$AN$8),4),"1","")&amp;MATCH(F$3,ALS!$A:$A,0)+ROW(ALS!$A:$A)-1)),INDIRECT("ALS!"&amp;SUBSTITUTE(ADDRESS(1,$A64+($AN$7-$AN$8),4),"1","")&amp;MATCH(F$3,ALS!$A:$A,0)+ROW(ALS!$A:$A)-1),IF(INDIRECT("ALS!"&amp;SUBSTITUTE(ADDRESS(1,$A64+($AN$7-$AN$8),4),"1","")&amp;MATCH(F$3,ALS!$A:$A,0)+ROW(ALS!$A:$A)-1)="n.d.","n.d.",IF(VALUE(SUBSTITUTE(SUBSTITUTE(INDIRECT("ALS!"&amp;SUBSTITUTE(ADDRESS(1,$A64+($AN$7-$AN$8),4),"1","")&amp;MATCH(F$3,ALS!$A:$A,0)+ROW(ALS!$A:$A)-1),".",","),"&lt;",""))&lt;=AX$4,"&lt;"&amp;AX$4,VALUE(SUBSTITUTE(SUBSTITUTE(INDIRECT("ALS!"&amp;SUBSTITUTE(ADDRESS(1,$A64+($AN$7-$AN$8),4),"1","")&amp;MATCH(F$3,ALS!$A:$A,0)+ROW(ALS!$A:$A)-1),".",","),"&lt;","")))))</f>
        <v>#VALUE!</v>
      </c>
      <c r="G64" s="26" t="e">
        <f ca="1">_xlfn.LET(_xlpm.GetVal,INDIRECT("ALS!"&amp;SUBSTITUTE(ADDRESS(1,$A64+($AN$7-$AN$8),4),"1","")&amp;MATCH(G$3,ALS!$A:$A,0)+ROW(ALS!$A$1:$A$200)-1),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64" s="26" t="e">
        <f ca="1">_xlfn.LET(_xlpm.GetVal,INDIRECT("ALS!"&amp;SUBSTITUTE(ADDRESS(1,$A64+($AN$7-$AN$8),4),"1","")&amp;MATCH(H$3,ALS!$A:$A,0)+ROW(ALS!$A$1:$A$200)-1),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64" s="26" t="e">
        <f ca="1">_xlfn.LET(_xlpm.GetVal,INDIRECT("ALS!"&amp;SUBSTITUTE(ADDRESS(1,$A64+($AN$7-$AN$8),4),"1","")&amp;MATCH(I$3,ALS!$A:$A,0)+ROW(ALS!$A$1:$A$200)-1),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64" s="26" t="e">
        <f ca="1">_xlfn.LET(_xlpm.GetVal,INDIRECT("ALS!"&amp;SUBSTITUTE(ADDRESS(1,$A64+($AN$7-$AN$8),4),"1","")&amp;MATCH(J$3,ALS!$A:$A,0)+ROW(ALS!$A$1:$A$200)-1),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64" s="26" t="e">
        <f ca="1">_xlfn.LET(_xlpm.GetVal,INDIRECT("ALS!"&amp;SUBSTITUTE(ADDRESS(1,$A64+($AN$7-$AN$8),4),"1","")&amp;MATCH(K$3,ALS!$A:$A,0)+ROW(ALS!$A$1:$A$200)-1),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64" s="26" t="e">
        <f ca="1">_xlfn.LET(_xlpm.GetVal,INDIRECT("ALS!"&amp;SUBSTITUTE(ADDRESS(1,$A64+($AN$7-$AN$8),4),"1","")&amp;MATCH(L$3,ALS!$A:$A,0)+ROW(ALS!$A$1:$A$200)-1),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64" s="26" t="e">
        <f ca="1">_xlfn.LET(_xlpm.GetVal,INDIRECT("ALS!"&amp;SUBSTITUTE(ADDRESS(1,$A64+($AN$7-$AN$8),4),"1","")&amp;MATCH(M$3,ALS!$A:$A,0)+ROW(ALS!$A$1:$A$200)-1),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64" s="26" t="e">
        <f ca="1">_xlfn.LET(_xlpm.GetVal,INDIRECT("ALS!"&amp;SUBSTITUTE(ADDRESS(1,$A64+($AN$7-$AN$8),4),"1","")&amp;MATCH(N$3,ALS!$A:$A,0)+ROW(ALS!$A$1:$A$200)-1),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64" s="26" t="e">
        <f ca="1">_xlfn.LET(_xlpm.GetVal,INDIRECT("ALS!"&amp;SUBSTITUTE(ADDRESS(1,$A64+($AN$7-$AN$8),4),"1","")&amp;MATCH(O$3,ALS!$A:$A,0)+ROW(ALS!$A$1:$A$200)-1),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64" s="26" t="e">
        <f ca="1">_xlfn.LET(_xlpm.GetVal,INDIRECT("ALS!"&amp;SUBSTITUTE(ADDRESS(1,$A64+($AN$7-$AN$8),4),"1","")&amp;MATCH(P$3,ALS!$A:$A,0)+ROW(ALS!$A$1:$A$200)-1),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64" s="26" t="e">
        <f ca="1">_xlfn.LET(_xlpm.GetVal,INDIRECT("ALS!"&amp;SUBSTITUTE(ADDRESS(1,$A64+($AN$7-$AN$8),4),"1","")&amp;MATCH(Q$3,ALS!$A:$A,0)+ROW(ALS!$A$1:$A$200)-1),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64" s="26" t="e">
        <f ca="1">_xlfn.LET(_xlpm.GetVal,INDIRECT("ALS!"&amp;SUBSTITUTE(ADDRESS(1,$A64+($AN$7-$AN$8),4),"1","")&amp;MATCH(R$3,ALS!$A:$A,0)+ROW(ALS!$A$1:$A$200)-1),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64" s="26" t="e">
        <f ca="1">_xlfn.LET(_xlpm.GetVal,INDIRECT("ALS!"&amp;SUBSTITUTE(ADDRESS(1,$A64+($AN$7-$AN$8),4),"1","")&amp;MATCH(S$3,ALS!$A:$A,0)+ROW(ALS!$A$1:$A$200)-1),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64" s="26" t="e">
        <f ca="1">_xlfn.LET(_xlpm.GetVal,INDIRECT("ALS!"&amp;SUBSTITUTE(ADDRESS(1,$A64+($AN$7-$AN$8),4),"1","")&amp;MATCH(T$3,ALS!$A:$A,0)+ROW(ALS!$A$1:$A$200)-1),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64" s="26" t="e">
        <f ca="1">_xlfn.LET(_xlpm.GetVal,INDIRECT("ALS!"&amp;SUBSTITUTE(ADDRESS(1,$A64+($AN$7-$AN$8),4),"1","")&amp;MATCH(U$3,ALS!$A:$A,0)+ROW(ALS!$A$1:$A$200)-1),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64" s="26" t="e">
        <f ca="1">_xlfn.LET(_xlpm.GetVal,INDIRECT("ALS!"&amp;SUBSTITUTE(ADDRESS(1,$A64+($AN$7-$AN$8),4),"1","")&amp;MATCH(V$3,ALS!$A:$A,0)+ROW(ALS!$A$1:$A$200)-1),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64" s="26" t="e">
        <f ca="1">_xlfn.LET(_xlpm.GetVal,INDIRECT("ALS!"&amp;SUBSTITUTE(ADDRESS(1,$A64+($AN$7-$AN$8),4),"1","")&amp;MATCH(W$3,ALS!$A:$A,0)+ROW(ALS!$A$1:$A$200)-1),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64" s="26" t="e">
        <f ca="1">_xlfn.LET(_xlpm.GetVal,INDIRECT("ALS!"&amp;SUBSTITUTE(ADDRESS(1,$A64+($AN$7-$AN$8),4),"1","")&amp;MATCH(X$3,ALS!$A:$A,0)+ROW(ALS!$A$1:$A$200)-1),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64" s="26" t="e">
        <f ca="1">_xlfn.LET(_xlpm.GetVal,INDIRECT("ALS!"&amp;SUBSTITUTE(ADDRESS(1,$A64+($AN$7-$AN$8),4),"1","")&amp;MATCH(Y$3,ALS!$A:$A,0)+ROW(ALS!$A$1:$A$200)-1),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64" s="26" t="e">
        <f ca="1">_xlfn.LET(_xlpm.GetVal,INDIRECT("ALS!"&amp;SUBSTITUTE(ADDRESS(1,$A64+($AN$7-$AN$8),4),"1","")&amp;MATCH(Z$3,ALS!$A:$A,0)+ROW(ALS!$A$1:$A$200)-1),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64" s="26" t="e">
        <f ca="1">_xlfn.LET(_xlpm.GetVal,INDIRECT("ALS!"&amp;SUBSTITUTE(ADDRESS(1,$A64+($AN$7-$AN$8),4),"1","")&amp;MATCH(AA$3,ALS!$A:$A,0)+ROW(ALS!$A$1:$A$200)-1),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64" s="26" t="e">
        <f ca="1">_xlfn.LET(_xlpm.GetVal,INDIRECT("ALS!"&amp;SUBSTITUTE(ADDRESS(1,$A64+($AN$7-$AN$8),4),"1","")&amp;MATCH(AB$3,ALS!$A:$A,0)+ROW(ALS!$A$1:$A$200)-1),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64" s="26" t="e">
        <f ca="1">_xlfn.LET(_xlpm.GetVal,INDIRECT("ALS!"&amp;SUBSTITUTE(ADDRESS(1,$A64+($AN$7-$AN$8),4),"1","")&amp;MATCH(AC$3,ALS!$A:$A,0)+ROW(ALS!$A$1:$A$200)-1),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64" s="26" t="e">
        <f ca="1">_xlfn.LET(_xlpm.GetVal,INDIRECT("ALS!"&amp;SUBSTITUTE(ADDRESS(1,$A64+($AN$7-$AN$8),4),"1","")&amp;MATCH(AD$3,ALS!$A:$A,0)+ROW(ALS!$A$1:$A$200)-1),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64" s="26" t="e">
        <f ca="1">_xlfn.LET(_xlpm.GetVal,INDIRECT("ALS!"&amp;SUBSTITUTE(ADDRESS(1,$A64+($AN$7-$AN$8),4),"1","")&amp;MATCH(AE$3,ALS!$A:$A,0)+ROW(ALS!$A$1:$A$200)-1),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64" s="26" t="e">
        <f ca="1">_xlfn.LET(_xlpm.GetVal,INDIRECT("ALS!"&amp;SUBSTITUTE(ADDRESS(1,$A64+($AN$7-$AN$8),4),"1","")&amp;MATCH(AF$3,ALS!$A:$A,0)+ROW(ALS!$A$1:$A$200)-1),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64" s="26" t="e">
        <f ca="1">_xlfn.LET(_xlpm.GetVal,INDIRECT("ALS!"&amp;SUBSTITUTE(ADDRESS(1,$A64+($AN$7-$AN$8),4),"1","")&amp;MATCH(AG$3,ALS!$A:$A,0)+ROW(ALS!$A$1:$A$200)-1),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64" s="25" t="str">
        <f t="shared" ca="1" si="5"/>
        <v/>
      </c>
      <c r="AI64" s="26" t="e">
        <f ca="1">_xlfn.IFS(SUBSTITUTE(INDIRECT("ALS!"&amp;SUBSTITUTE(ADDRESS(1,$A64+($AN$7-$AN$8),4),"1","")&amp;MATCH(AI$3,ALS!$A:$A,0)+ROW(ALS!$A:$A)-1)," ","")="","",ISERROR(INDIRECT("ALS!"&amp;SUBSTITUTE(ADDRESS(1,$A64+($AN$7-$AN$8),4),"1","")&amp;MATCH(AI$3,ALS!$A:$A,0)+ROW(ALS!$A:$A)-1)),INDIRECT("ALS!"&amp;SUBSTITUTE(ADDRESS(1,$A64+($AN$7-$AN$8),4),"1","")&amp;MATCH(AI$3,ALS!$A:$A,0)+ROW(ALS!$A:$A)-1),OR(LOWER(SUBSTITUTE(SUBSTITUTE(INDIRECT("ALS!"&amp;SUBSTITUTE(ADDRESS(1,$A64+($AN$7-$AN$8),4),"1","")&amp;MATCH(AI$3,ALS!$A:$A,0)+ROW(ALS!$A:$A)-1),".","")," ",""))="nd",LOWER(SUBSTITUTE(SUBSTITUTE(INDIRECT("ALS!"&amp;SUBSTITUTE(ADDRESS(1,$A64+($AN$7-$AN$8),4),"1","")&amp;MATCH(AI$3,ALS!$A:$A,0)+ROW(ALS!$A:$A)-1),".","")," ",""))="ikkepåvist"),"n.d.",OR(LEFT(LOWER(SUBSTITUTE(SUBSTITUTE(INDIRECT("ALS!"&amp;SUBSTITUTE(ADDRESS(1,$A64+($AN$7-$AN$8),4),"1","")&amp;MATCH(AI$3,ALS!$A:$A,0)+ROW(ALS!$A:$A)-1),".",",")," ","")),2)="&lt; ",LEFT(LOWER(SUBSTITUTE(SUBSTITUTE(INDIRECT("ALS!"&amp;SUBSTITUTE(ADDRESS(1,$A64+($AN$7-$AN$8),4),"1","")&amp;MATCH(AI$3,ALS!$A:$A,0)+ROW(ALS!$A:$A)-1),".",",")," ","")),1)="&lt;"),"&lt;"&amp;VALUE(SUBSTITUTE(SUBSTITUTE(SUBSTITUTE(INDIRECT("ALS!"&amp;SUBSTITUTE(ADDRESS(1,$A64+($AN$7-$AN$8),4),"1","")&amp;MATCH(AI$3,ALS!$A:$A,0)+ROW(ALS!$A:$A)-1),".",",")," ",""),"&lt;",""))*AI$2,NOT(ISERROR(VALUE(SUBSTITUTE(SUBSTITUTE(INDIRECT("ALS!"&amp;SUBSTITUTE(ADDRESS(1,$A64+($AN$7-$AN$8),4),"1","")&amp;MATCH(AI$3,ALS!$A:$A,0)+ROW(ALS!$A:$A)-1),".",",")," ","")))),VALUE(SUBSTITUTE(SUBSTITUTE(INDIRECT("ALS!"&amp;SUBSTITUTE(ADDRESS(1,$A64+($AN$7-$AN$8),4),"1","")&amp;MATCH(AI$3,ALS!$A:$A,0)+ROW(ALS!$A:$A)-1),".",",")," ","")),TRUE,"ERROR")</f>
        <v>#VALUE!</v>
      </c>
      <c r="AJ64" s="26" t="e">
        <f ca="1">_xlfn.IFS(SUBSTITUTE(INDIRECT("ALS!"&amp;SUBSTITUTE(ADDRESS(1,$A64+($AN$7-$AN$8),4),"1","")&amp;MATCH(AJ$3,ALS!$A:$A,0)+ROW(ALS!$A:$A)-1)," ","")="","",ISERROR(INDIRECT("ALS!"&amp;SUBSTITUTE(ADDRESS(1,$A64+($AN$7-$AN$8),4),"1","")&amp;MATCH(AJ$3,ALS!$A:$A,0)+ROW(ALS!$A:$A)-1)),INDIRECT("ALS!"&amp;SUBSTITUTE(ADDRESS(1,$A64+($AN$7-$AN$8),4),"1","")&amp;MATCH(AJ$3,ALS!$A:$A,0)+ROW(ALS!$A:$A)-1),OR(LOWER(SUBSTITUTE(SUBSTITUTE(INDIRECT("ALS!"&amp;SUBSTITUTE(ADDRESS(1,$A64+($AN$7-$AN$8),4),"1","")&amp;MATCH(AJ$3,ALS!$A:$A,0)+ROW(ALS!$A:$A)-1),".","")," ",""))="nd",LOWER(SUBSTITUTE(SUBSTITUTE(INDIRECT("ALS!"&amp;SUBSTITUTE(ADDRESS(1,$A64+($AN$7-$AN$8),4),"1","")&amp;MATCH(AJ$3,ALS!$A:$A,0)+ROW(ALS!$A:$A)-1),".","")," ",""))="ikkepåvist"),"n.d.",OR(LEFT(LOWER(SUBSTITUTE(SUBSTITUTE(INDIRECT("ALS!"&amp;SUBSTITUTE(ADDRESS(1,$A64+($AN$7-$AN$8),4),"1","")&amp;MATCH(AJ$3,ALS!$A:$A,0)+ROW(ALS!$A:$A)-1),".",",")," ","")),2)="&lt; ",LEFT(LOWER(SUBSTITUTE(SUBSTITUTE(INDIRECT("ALS!"&amp;SUBSTITUTE(ADDRESS(1,$A64+($AN$7-$AN$8),4),"1","")&amp;MATCH(AJ$3,ALS!$A:$A,0)+ROW(ALS!$A:$A)-1),".",",")," ","")),1)="&lt;"),"&lt;"&amp;VALUE(SUBSTITUTE(SUBSTITUTE(SUBSTITUTE(INDIRECT("ALS!"&amp;SUBSTITUTE(ADDRESS(1,$A64+($AN$7-$AN$8),4),"1","")&amp;MATCH(AJ$3,ALS!$A:$A,0)+ROW(ALS!$A:$A)-1),".",",")," ",""),"&lt;",""))*AJ$2,NOT(ISERROR(VALUE(SUBSTITUTE(SUBSTITUTE(INDIRECT("ALS!"&amp;SUBSTITUTE(ADDRESS(1,$A64+($AN$7-$AN$8),4),"1","")&amp;MATCH(AJ$3,ALS!$A:$A,0)+ROW(ALS!$A:$A)-1),".",",")," ","")))),VALUE(SUBSTITUTE(SUBSTITUTE(INDIRECT("ALS!"&amp;SUBSTITUTE(ADDRESS(1,$A64+($AN$7-$AN$8),4),"1","")&amp;MATCH(AJ$3,ALS!$A:$A,0)+ROW(ALS!$A:$A)-1),".",",")," ","")),TRUE,"ERROR")</f>
        <v>#VALUE!</v>
      </c>
    </row>
    <row r="65" spans="1:36" x14ac:dyDescent="0.25">
      <c r="A65" t="e">
        <f t="shared" ca="1" si="6"/>
        <v>#VALUE!</v>
      </c>
      <c r="B65" t="e">
        <f ca="1">IF(
LEN(C65)&gt;0,
SUBSTITUTE(SUBSTITUTE(SUBSTITUTE(INDIRECT("ALS!"&amp;SUBSTITUTE(ADDRESS(1,A65+($AN$7-$AN$8),4),"1","")&amp;MATCH("ELEMENT",ALS!A:A,0)+ROW(ALS!A:A)-1),"Jord",""),"Sediment",""),C65,""),
SUBSTITUTE(SUBSTITUTE(INDIRECT("ALS!"&amp;SUBSTITUTE(ADDRESS(1,A65+($AN$7-$AN$8),4),"1","")&amp;MATCH("ELEMENT",ALS!A:A,0)+ROW(ALS!A:A)-1),"Jord",""),"Sediment","")
)</f>
        <v>#VALUE!</v>
      </c>
      <c r="C65" t="str">
        <f ca="1" xml:space="preserve">
_xlfn.LET(_xlpm.GetName,INDIRECT("ALS!"&amp;SUBSTITUTE(ADDRESS(1,A65+($AN$7-$AN$8),4),"1","")&amp;MATCH("ELEMENT",ALS!$A$1:$A$200,0)+ROW(ALS!$A$1:$A$200)-1),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65" s="22" t="e">
        <f ca="1">IF(ISERROR(INDIRECT("ALS!"&amp;SUBSTITUTE(ADDRESS(1,$A65+($AN$7-$AN$8),4),"1","")&amp;MATCH(D$3,ALS!$A:$A,0)+ROW(ALS!$A:$A)-1)),INDIRECT("ALS!"&amp;SUBSTITUTE(ADDRESS(1,$A65+($AN$7-$AN$8),4),"1","")&amp;MATCH(D$3,ALS!$A:$A,0)+ROW(ALS!$A:$A)-1),IF(INDIRECT("ALS!"&amp;SUBSTITUTE(ADDRESS(1,$A65+($AN$7-$AN$8),4),"1","")&amp;MATCH(D$3,ALS!$A:$A,0)+ROW(ALS!$A:$A)-1)="n.d.","n.d.",IF(VALUE(SUBSTITUTE(SUBSTITUTE(INDIRECT("ALS!"&amp;SUBSTITUTE(ADDRESS(1,$A65+($AN$7-$AN$8),4),"1","")&amp;MATCH(D$3,ALS!$A:$A,0)+ROW(ALS!$A:$A)-1),".",","),"&lt;",""))&lt;=AV$4,"&lt;"&amp;AV$4,VALUE(SUBSTITUTE(SUBSTITUTE(INDIRECT("ALS!"&amp;SUBSTITUTE(ADDRESS(1,$A65+($AN$7-$AN$8),4),"1","")&amp;MATCH(D$3,ALS!$A:$A,0)+ROW(ALS!$A:$A)-1),".",","),"&lt;","")))))</f>
        <v>#VALUE!</v>
      </c>
      <c r="E65" s="22" t="e">
        <f ca="1">IF(ISERROR(INDIRECT("ALS!"&amp;SUBSTITUTE(ADDRESS(1,$A65+($AN$7-$AN$8),4),"1","")&amp;MATCH(E$3,ALS!$A:$A,0)+ROW(ALS!$A:$A)-1)),INDIRECT("ALS!"&amp;SUBSTITUTE(ADDRESS(1,$A65+($AN$7-$AN$8),4),"1","")&amp;MATCH(E$3,ALS!$A:$A,0)+ROW(ALS!$A:$A)-1),IF(INDIRECT("ALS!"&amp;SUBSTITUTE(ADDRESS(1,$A65+($AN$7-$AN$8),4),"1","")&amp;MATCH(E$3,ALS!$A:$A,0)+ROW(ALS!$A:$A)-1)="n.d.","n.d.",IF(VALUE(SUBSTITUTE(SUBSTITUTE(INDIRECT("ALS!"&amp;SUBSTITUTE(ADDRESS(1,$A65+($AN$7-$AN$8),4),"1","")&amp;MATCH(E$3,ALS!$A:$A,0)+ROW(ALS!$A:$A)-1),".",","),"&lt;",""))&lt;=AW$4,"&lt;"&amp;AW$4,VALUE(SUBSTITUTE(SUBSTITUTE(INDIRECT("ALS!"&amp;SUBSTITUTE(ADDRESS(1,$A65+($AN$7-$AN$8),4),"1","")&amp;MATCH(E$3,ALS!$A:$A,0)+ROW(ALS!$A:$A)-1),".",","),"&lt;","")))))</f>
        <v>#VALUE!</v>
      </c>
      <c r="F65" s="22" t="e">
        <f ca="1">IF(ISERROR(INDIRECT("ALS!"&amp;SUBSTITUTE(ADDRESS(1,$A65+($AN$7-$AN$8),4),"1","")&amp;MATCH(F$3,ALS!$A:$A,0)+ROW(ALS!$A:$A)-1)),INDIRECT("ALS!"&amp;SUBSTITUTE(ADDRESS(1,$A65+($AN$7-$AN$8),4),"1","")&amp;MATCH(F$3,ALS!$A:$A,0)+ROW(ALS!$A:$A)-1),IF(INDIRECT("ALS!"&amp;SUBSTITUTE(ADDRESS(1,$A65+($AN$7-$AN$8),4),"1","")&amp;MATCH(F$3,ALS!$A:$A,0)+ROW(ALS!$A:$A)-1)="n.d.","n.d.",IF(VALUE(SUBSTITUTE(SUBSTITUTE(INDIRECT("ALS!"&amp;SUBSTITUTE(ADDRESS(1,$A65+($AN$7-$AN$8),4),"1","")&amp;MATCH(F$3,ALS!$A:$A,0)+ROW(ALS!$A:$A)-1),".",","),"&lt;",""))&lt;=AX$4,"&lt;"&amp;AX$4,VALUE(SUBSTITUTE(SUBSTITUTE(INDIRECT("ALS!"&amp;SUBSTITUTE(ADDRESS(1,$A65+($AN$7-$AN$8),4),"1","")&amp;MATCH(F$3,ALS!$A:$A,0)+ROW(ALS!$A:$A)-1),".",","),"&lt;","")))))</f>
        <v>#VALUE!</v>
      </c>
      <c r="G65" s="26" t="e">
        <f ca="1">_xlfn.LET(_xlpm.GetVal,INDIRECT("ALS!"&amp;SUBSTITUTE(ADDRESS(1,$A65+($AN$7-$AN$8),4),"1","")&amp;MATCH(G$3,ALS!$A:$A,0)+ROW(ALS!$A$1:$A$200)-1),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65" s="26" t="e">
        <f ca="1">_xlfn.LET(_xlpm.GetVal,INDIRECT("ALS!"&amp;SUBSTITUTE(ADDRESS(1,$A65+($AN$7-$AN$8),4),"1","")&amp;MATCH(H$3,ALS!$A:$A,0)+ROW(ALS!$A$1:$A$200)-1),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65" s="26" t="e">
        <f ca="1">_xlfn.LET(_xlpm.GetVal,INDIRECT("ALS!"&amp;SUBSTITUTE(ADDRESS(1,$A65+($AN$7-$AN$8),4),"1","")&amp;MATCH(I$3,ALS!$A:$A,0)+ROW(ALS!$A$1:$A$200)-1),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65" s="26" t="e">
        <f ca="1">_xlfn.LET(_xlpm.GetVal,INDIRECT("ALS!"&amp;SUBSTITUTE(ADDRESS(1,$A65+($AN$7-$AN$8),4),"1","")&amp;MATCH(J$3,ALS!$A:$A,0)+ROW(ALS!$A$1:$A$200)-1),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65" s="26" t="e">
        <f ca="1">_xlfn.LET(_xlpm.GetVal,INDIRECT("ALS!"&amp;SUBSTITUTE(ADDRESS(1,$A65+($AN$7-$AN$8),4),"1","")&amp;MATCH(K$3,ALS!$A:$A,0)+ROW(ALS!$A$1:$A$200)-1),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65" s="26" t="e">
        <f ca="1">_xlfn.LET(_xlpm.GetVal,INDIRECT("ALS!"&amp;SUBSTITUTE(ADDRESS(1,$A65+($AN$7-$AN$8),4),"1","")&amp;MATCH(L$3,ALS!$A:$A,0)+ROW(ALS!$A$1:$A$200)-1),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65" s="26" t="e">
        <f ca="1">_xlfn.LET(_xlpm.GetVal,INDIRECT("ALS!"&amp;SUBSTITUTE(ADDRESS(1,$A65+($AN$7-$AN$8),4),"1","")&amp;MATCH(M$3,ALS!$A:$A,0)+ROW(ALS!$A$1:$A$200)-1),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65" s="26" t="e">
        <f ca="1">_xlfn.LET(_xlpm.GetVal,INDIRECT("ALS!"&amp;SUBSTITUTE(ADDRESS(1,$A65+($AN$7-$AN$8),4),"1","")&amp;MATCH(N$3,ALS!$A:$A,0)+ROW(ALS!$A$1:$A$200)-1),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65" s="26" t="e">
        <f ca="1">_xlfn.LET(_xlpm.GetVal,INDIRECT("ALS!"&amp;SUBSTITUTE(ADDRESS(1,$A65+($AN$7-$AN$8),4),"1","")&amp;MATCH(O$3,ALS!$A:$A,0)+ROW(ALS!$A$1:$A$200)-1),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65" s="26" t="e">
        <f ca="1">_xlfn.LET(_xlpm.GetVal,INDIRECT("ALS!"&amp;SUBSTITUTE(ADDRESS(1,$A65+($AN$7-$AN$8),4),"1","")&amp;MATCH(P$3,ALS!$A:$A,0)+ROW(ALS!$A$1:$A$200)-1),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65" s="26" t="e">
        <f ca="1">_xlfn.LET(_xlpm.GetVal,INDIRECT("ALS!"&amp;SUBSTITUTE(ADDRESS(1,$A65+($AN$7-$AN$8),4),"1","")&amp;MATCH(Q$3,ALS!$A:$A,0)+ROW(ALS!$A$1:$A$200)-1),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65" s="26" t="e">
        <f ca="1">_xlfn.LET(_xlpm.GetVal,INDIRECT("ALS!"&amp;SUBSTITUTE(ADDRESS(1,$A65+($AN$7-$AN$8),4),"1","")&amp;MATCH(R$3,ALS!$A:$A,0)+ROW(ALS!$A$1:$A$200)-1),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65" s="26" t="e">
        <f ca="1">_xlfn.LET(_xlpm.GetVal,INDIRECT("ALS!"&amp;SUBSTITUTE(ADDRESS(1,$A65+($AN$7-$AN$8),4),"1","")&amp;MATCH(S$3,ALS!$A:$A,0)+ROW(ALS!$A$1:$A$200)-1),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65" s="26" t="e">
        <f ca="1">_xlfn.LET(_xlpm.GetVal,INDIRECT("ALS!"&amp;SUBSTITUTE(ADDRESS(1,$A65+($AN$7-$AN$8),4),"1","")&amp;MATCH(T$3,ALS!$A:$A,0)+ROW(ALS!$A$1:$A$200)-1),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65" s="26" t="e">
        <f ca="1">_xlfn.LET(_xlpm.GetVal,INDIRECT("ALS!"&amp;SUBSTITUTE(ADDRESS(1,$A65+($AN$7-$AN$8),4),"1","")&amp;MATCH(U$3,ALS!$A:$A,0)+ROW(ALS!$A$1:$A$200)-1),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65" s="26" t="e">
        <f ca="1">_xlfn.LET(_xlpm.GetVal,INDIRECT("ALS!"&amp;SUBSTITUTE(ADDRESS(1,$A65+($AN$7-$AN$8),4),"1","")&amp;MATCH(V$3,ALS!$A:$A,0)+ROW(ALS!$A$1:$A$200)-1),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65" s="26" t="e">
        <f ca="1">_xlfn.LET(_xlpm.GetVal,INDIRECT("ALS!"&amp;SUBSTITUTE(ADDRESS(1,$A65+($AN$7-$AN$8),4),"1","")&amp;MATCH(W$3,ALS!$A:$A,0)+ROW(ALS!$A$1:$A$200)-1),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65" s="26" t="e">
        <f ca="1">_xlfn.LET(_xlpm.GetVal,INDIRECT("ALS!"&amp;SUBSTITUTE(ADDRESS(1,$A65+($AN$7-$AN$8),4),"1","")&amp;MATCH(X$3,ALS!$A:$A,0)+ROW(ALS!$A$1:$A$200)-1),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65" s="26" t="e">
        <f ca="1">_xlfn.LET(_xlpm.GetVal,INDIRECT("ALS!"&amp;SUBSTITUTE(ADDRESS(1,$A65+($AN$7-$AN$8),4),"1","")&amp;MATCH(Y$3,ALS!$A:$A,0)+ROW(ALS!$A$1:$A$200)-1),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65" s="26" t="e">
        <f ca="1">_xlfn.LET(_xlpm.GetVal,INDIRECT("ALS!"&amp;SUBSTITUTE(ADDRESS(1,$A65+($AN$7-$AN$8),4),"1","")&amp;MATCH(Z$3,ALS!$A:$A,0)+ROW(ALS!$A$1:$A$200)-1),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65" s="26" t="e">
        <f ca="1">_xlfn.LET(_xlpm.GetVal,INDIRECT("ALS!"&amp;SUBSTITUTE(ADDRESS(1,$A65+($AN$7-$AN$8),4),"1","")&amp;MATCH(AA$3,ALS!$A:$A,0)+ROW(ALS!$A$1:$A$200)-1),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65" s="26" t="e">
        <f ca="1">_xlfn.LET(_xlpm.GetVal,INDIRECT("ALS!"&amp;SUBSTITUTE(ADDRESS(1,$A65+($AN$7-$AN$8),4),"1","")&amp;MATCH(AB$3,ALS!$A:$A,0)+ROW(ALS!$A$1:$A$200)-1),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65" s="26" t="e">
        <f ca="1">_xlfn.LET(_xlpm.GetVal,INDIRECT("ALS!"&amp;SUBSTITUTE(ADDRESS(1,$A65+($AN$7-$AN$8),4),"1","")&amp;MATCH(AC$3,ALS!$A:$A,0)+ROW(ALS!$A$1:$A$200)-1),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65" s="26" t="e">
        <f ca="1">_xlfn.LET(_xlpm.GetVal,INDIRECT("ALS!"&amp;SUBSTITUTE(ADDRESS(1,$A65+($AN$7-$AN$8),4),"1","")&amp;MATCH(AD$3,ALS!$A:$A,0)+ROW(ALS!$A$1:$A$200)-1),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65" s="26" t="e">
        <f ca="1">_xlfn.LET(_xlpm.GetVal,INDIRECT("ALS!"&amp;SUBSTITUTE(ADDRESS(1,$A65+($AN$7-$AN$8),4),"1","")&amp;MATCH(AE$3,ALS!$A:$A,0)+ROW(ALS!$A$1:$A$200)-1),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65" s="26" t="e">
        <f ca="1">_xlfn.LET(_xlpm.GetVal,INDIRECT("ALS!"&amp;SUBSTITUTE(ADDRESS(1,$A65+($AN$7-$AN$8),4),"1","")&amp;MATCH(AF$3,ALS!$A:$A,0)+ROW(ALS!$A$1:$A$200)-1),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65" s="26" t="e">
        <f ca="1">_xlfn.LET(_xlpm.GetVal,INDIRECT("ALS!"&amp;SUBSTITUTE(ADDRESS(1,$A65+($AN$7-$AN$8),4),"1","")&amp;MATCH(AG$3,ALS!$A:$A,0)+ROW(ALS!$A$1:$A$200)-1),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65" s="25" t="str">
        <f t="shared" ca="1" si="5"/>
        <v/>
      </c>
      <c r="AI65" s="26" t="e">
        <f ca="1">_xlfn.IFS(SUBSTITUTE(INDIRECT("ALS!"&amp;SUBSTITUTE(ADDRESS(1,$A65+($AN$7-$AN$8),4),"1","")&amp;MATCH(AI$3,ALS!$A:$A,0)+ROW(ALS!$A:$A)-1)," ","")="","",ISERROR(INDIRECT("ALS!"&amp;SUBSTITUTE(ADDRESS(1,$A65+($AN$7-$AN$8),4),"1","")&amp;MATCH(AI$3,ALS!$A:$A,0)+ROW(ALS!$A:$A)-1)),INDIRECT("ALS!"&amp;SUBSTITUTE(ADDRESS(1,$A65+($AN$7-$AN$8),4),"1","")&amp;MATCH(AI$3,ALS!$A:$A,0)+ROW(ALS!$A:$A)-1),OR(LOWER(SUBSTITUTE(SUBSTITUTE(INDIRECT("ALS!"&amp;SUBSTITUTE(ADDRESS(1,$A65+($AN$7-$AN$8),4),"1","")&amp;MATCH(AI$3,ALS!$A:$A,0)+ROW(ALS!$A:$A)-1),".","")," ",""))="nd",LOWER(SUBSTITUTE(SUBSTITUTE(INDIRECT("ALS!"&amp;SUBSTITUTE(ADDRESS(1,$A65+($AN$7-$AN$8),4),"1","")&amp;MATCH(AI$3,ALS!$A:$A,0)+ROW(ALS!$A:$A)-1),".","")," ",""))="ikkepåvist"),"n.d.",OR(LEFT(LOWER(SUBSTITUTE(SUBSTITUTE(INDIRECT("ALS!"&amp;SUBSTITUTE(ADDRESS(1,$A65+($AN$7-$AN$8),4),"1","")&amp;MATCH(AI$3,ALS!$A:$A,0)+ROW(ALS!$A:$A)-1),".",",")," ","")),2)="&lt; ",LEFT(LOWER(SUBSTITUTE(SUBSTITUTE(INDIRECT("ALS!"&amp;SUBSTITUTE(ADDRESS(1,$A65+($AN$7-$AN$8),4),"1","")&amp;MATCH(AI$3,ALS!$A:$A,0)+ROW(ALS!$A:$A)-1),".",",")," ","")),1)="&lt;"),"&lt;"&amp;VALUE(SUBSTITUTE(SUBSTITUTE(SUBSTITUTE(INDIRECT("ALS!"&amp;SUBSTITUTE(ADDRESS(1,$A65+($AN$7-$AN$8),4),"1","")&amp;MATCH(AI$3,ALS!$A:$A,0)+ROW(ALS!$A:$A)-1),".",",")," ",""),"&lt;",""))*AI$2,NOT(ISERROR(VALUE(SUBSTITUTE(SUBSTITUTE(INDIRECT("ALS!"&amp;SUBSTITUTE(ADDRESS(1,$A65+($AN$7-$AN$8),4),"1","")&amp;MATCH(AI$3,ALS!$A:$A,0)+ROW(ALS!$A:$A)-1),".",",")," ","")))),VALUE(SUBSTITUTE(SUBSTITUTE(INDIRECT("ALS!"&amp;SUBSTITUTE(ADDRESS(1,$A65+($AN$7-$AN$8),4),"1","")&amp;MATCH(AI$3,ALS!$A:$A,0)+ROW(ALS!$A:$A)-1),".",",")," ","")),TRUE,"ERROR")</f>
        <v>#VALUE!</v>
      </c>
      <c r="AJ65" s="26" t="e">
        <f ca="1">_xlfn.IFS(SUBSTITUTE(INDIRECT("ALS!"&amp;SUBSTITUTE(ADDRESS(1,$A65+($AN$7-$AN$8),4),"1","")&amp;MATCH(AJ$3,ALS!$A:$A,0)+ROW(ALS!$A:$A)-1)," ","")="","",ISERROR(INDIRECT("ALS!"&amp;SUBSTITUTE(ADDRESS(1,$A65+($AN$7-$AN$8),4),"1","")&amp;MATCH(AJ$3,ALS!$A:$A,0)+ROW(ALS!$A:$A)-1)),INDIRECT("ALS!"&amp;SUBSTITUTE(ADDRESS(1,$A65+($AN$7-$AN$8),4),"1","")&amp;MATCH(AJ$3,ALS!$A:$A,0)+ROW(ALS!$A:$A)-1),OR(LOWER(SUBSTITUTE(SUBSTITUTE(INDIRECT("ALS!"&amp;SUBSTITUTE(ADDRESS(1,$A65+($AN$7-$AN$8),4),"1","")&amp;MATCH(AJ$3,ALS!$A:$A,0)+ROW(ALS!$A:$A)-1),".","")," ",""))="nd",LOWER(SUBSTITUTE(SUBSTITUTE(INDIRECT("ALS!"&amp;SUBSTITUTE(ADDRESS(1,$A65+($AN$7-$AN$8),4),"1","")&amp;MATCH(AJ$3,ALS!$A:$A,0)+ROW(ALS!$A:$A)-1),".","")," ",""))="ikkepåvist"),"n.d.",OR(LEFT(LOWER(SUBSTITUTE(SUBSTITUTE(INDIRECT("ALS!"&amp;SUBSTITUTE(ADDRESS(1,$A65+($AN$7-$AN$8),4),"1","")&amp;MATCH(AJ$3,ALS!$A:$A,0)+ROW(ALS!$A:$A)-1),".",",")," ","")),2)="&lt; ",LEFT(LOWER(SUBSTITUTE(SUBSTITUTE(INDIRECT("ALS!"&amp;SUBSTITUTE(ADDRESS(1,$A65+($AN$7-$AN$8),4),"1","")&amp;MATCH(AJ$3,ALS!$A:$A,0)+ROW(ALS!$A:$A)-1),".",",")," ","")),1)="&lt;"),"&lt;"&amp;VALUE(SUBSTITUTE(SUBSTITUTE(SUBSTITUTE(INDIRECT("ALS!"&amp;SUBSTITUTE(ADDRESS(1,$A65+($AN$7-$AN$8),4),"1","")&amp;MATCH(AJ$3,ALS!$A:$A,0)+ROW(ALS!$A:$A)-1),".",",")," ",""),"&lt;",""))*AJ$2,NOT(ISERROR(VALUE(SUBSTITUTE(SUBSTITUTE(INDIRECT("ALS!"&amp;SUBSTITUTE(ADDRESS(1,$A65+($AN$7-$AN$8),4),"1","")&amp;MATCH(AJ$3,ALS!$A:$A,0)+ROW(ALS!$A:$A)-1),".",",")," ","")))),VALUE(SUBSTITUTE(SUBSTITUTE(INDIRECT("ALS!"&amp;SUBSTITUTE(ADDRESS(1,$A65+($AN$7-$AN$8),4),"1","")&amp;MATCH(AJ$3,ALS!$A:$A,0)+ROW(ALS!$A:$A)-1),".",",")," ","")),TRUE,"ERROR")</f>
        <v>#VALUE!</v>
      </c>
    </row>
    <row r="66" spans="1:36" x14ac:dyDescent="0.25">
      <c r="A66" t="e">
        <f t="shared" ca="1" si="6"/>
        <v>#VALUE!</v>
      </c>
      <c r="B66" t="e">
        <f ca="1">IF(
LEN(C66)&gt;0,
SUBSTITUTE(SUBSTITUTE(SUBSTITUTE(INDIRECT("ALS!"&amp;SUBSTITUTE(ADDRESS(1,A66+($AN$7-$AN$8),4),"1","")&amp;MATCH("ELEMENT",ALS!A:A,0)+ROW(ALS!A:A)-1),"Jord",""),"Sediment",""),C66,""),
SUBSTITUTE(SUBSTITUTE(INDIRECT("ALS!"&amp;SUBSTITUTE(ADDRESS(1,A66+($AN$7-$AN$8),4),"1","")&amp;MATCH("ELEMENT",ALS!A:A,0)+ROW(ALS!A:A)-1),"Jord",""),"Sediment","")
)</f>
        <v>#VALUE!</v>
      </c>
      <c r="C66" t="str">
        <f ca="1" xml:space="preserve">
_xlfn.LET(_xlpm.GetName,INDIRECT("ALS!"&amp;SUBSTITUTE(ADDRESS(1,A66+($AN$7-$AN$8),4),"1","")&amp;MATCH("ELEMENT",ALS!$A$1:$A$200,0)+ROW(ALS!$A$1:$A$200)-1),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66" s="22" t="e">
        <f ca="1">IF(ISERROR(INDIRECT("ALS!"&amp;SUBSTITUTE(ADDRESS(1,$A66+($AN$7-$AN$8),4),"1","")&amp;MATCH(D$3,ALS!$A:$A,0)+ROW(ALS!$A:$A)-1)),INDIRECT("ALS!"&amp;SUBSTITUTE(ADDRESS(1,$A66+($AN$7-$AN$8),4),"1","")&amp;MATCH(D$3,ALS!$A:$A,0)+ROW(ALS!$A:$A)-1),IF(INDIRECT("ALS!"&amp;SUBSTITUTE(ADDRESS(1,$A66+($AN$7-$AN$8),4),"1","")&amp;MATCH(D$3,ALS!$A:$A,0)+ROW(ALS!$A:$A)-1)="n.d.","n.d.",IF(VALUE(SUBSTITUTE(SUBSTITUTE(INDIRECT("ALS!"&amp;SUBSTITUTE(ADDRESS(1,$A66+($AN$7-$AN$8),4),"1","")&amp;MATCH(D$3,ALS!$A:$A,0)+ROW(ALS!$A:$A)-1),".",","),"&lt;",""))&lt;=AV$4,"&lt;"&amp;AV$4,VALUE(SUBSTITUTE(SUBSTITUTE(INDIRECT("ALS!"&amp;SUBSTITUTE(ADDRESS(1,$A66+($AN$7-$AN$8),4),"1","")&amp;MATCH(D$3,ALS!$A:$A,0)+ROW(ALS!$A:$A)-1),".",","),"&lt;","")))))</f>
        <v>#VALUE!</v>
      </c>
      <c r="E66" s="22" t="e">
        <f ca="1">IF(ISERROR(INDIRECT("ALS!"&amp;SUBSTITUTE(ADDRESS(1,$A66+($AN$7-$AN$8),4),"1","")&amp;MATCH(E$3,ALS!$A:$A,0)+ROW(ALS!$A:$A)-1)),INDIRECT("ALS!"&amp;SUBSTITUTE(ADDRESS(1,$A66+($AN$7-$AN$8),4),"1","")&amp;MATCH(E$3,ALS!$A:$A,0)+ROW(ALS!$A:$A)-1),IF(INDIRECT("ALS!"&amp;SUBSTITUTE(ADDRESS(1,$A66+($AN$7-$AN$8),4),"1","")&amp;MATCH(E$3,ALS!$A:$A,0)+ROW(ALS!$A:$A)-1)="n.d.","n.d.",IF(VALUE(SUBSTITUTE(SUBSTITUTE(INDIRECT("ALS!"&amp;SUBSTITUTE(ADDRESS(1,$A66+($AN$7-$AN$8),4),"1","")&amp;MATCH(E$3,ALS!$A:$A,0)+ROW(ALS!$A:$A)-1),".",","),"&lt;",""))&lt;=AW$4,"&lt;"&amp;AW$4,VALUE(SUBSTITUTE(SUBSTITUTE(INDIRECT("ALS!"&amp;SUBSTITUTE(ADDRESS(1,$A66+($AN$7-$AN$8),4),"1","")&amp;MATCH(E$3,ALS!$A:$A,0)+ROW(ALS!$A:$A)-1),".",","),"&lt;","")))))</f>
        <v>#VALUE!</v>
      </c>
      <c r="F66" s="22" t="e">
        <f ca="1">IF(ISERROR(INDIRECT("ALS!"&amp;SUBSTITUTE(ADDRESS(1,$A66+($AN$7-$AN$8),4),"1","")&amp;MATCH(F$3,ALS!$A:$A,0)+ROW(ALS!$A:$A)-1)),INDIRECT("ALS!"&amp;SUBSTITUTE(ADDRESS(1,$A66+($AN$7-$AN$8),4),"1","")&amp;MATCH(F$3,ALS!$A:$A,0)+ROW(ALS!$A:$A)-1),IF(INDIRECT("ALS!"&amp;SUBSTITUTE(ADDRESS(1,$A66+($AN$7-$AN$8),4),"1","")&amp;MATCH(F$3,ALS!$A:$A,0)+ROW(ALS!$A:$A)-1)="n.d.","n.d.",IF(VALUE(SUBSTITUTE(SUBSTITUTE(INDIRECT("ALS!"&amp;SUBSTITUTE(ADDRESS(1,$A66+($AN$7-$AN$8),4),"1","")&amp;MATCH(F$3,ALS!$A:$A,0)+ROW(ALS!$A:$A)-1),".",","),"&lt;",""))&lt;=AX$4,"&lt;"&amp;AX$4,VALUE(SUBSTITUTE(SUBSTITUTE(INDIRECT("ALS!"&amp;SUBSTITUTE(ADDRESS(1,$A66+($AN$7-$AN$8),4),"1","")&amp;MATCH(F$3,ALS!$A:$A,0)+ROW(ALS!$A:$A)-1),".",","),"&lt;","")))))</f>
        <v>#VALUE!</v>
      </c>
      <c r="G66" s="26" t="e">
        <f ca="1">_xlfn.LET(_xlpm.GetVal,INDIRECT("ALS!"&amp;SUBSTITUTE(ADDRESS(1,$A66+($AN$7-$AN$8),4),"1","")&amp;MATCH(G$3,ALS!$A:$A,0)+ROW(ALS!$A$1:$A$200)-1),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66" s="26" t="e">
        <f ca="1">_xlfn.LET(_xlpm.GetVal,INDIRECT("ALS!"&amp;SUBSTITUTE(ADDRESS(1,$A66+($AN$7-$AN$8),4),"1","")&amp;MATCH(H$3,ALS!$A:$A,0)+ROW(ALS!$A$1:$A$200)-1),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66" s="26" t="e">
        <f ca="1">_xlfn.LET(_xlpm.GetVal,INDIRECT("ALS!"&amp;SUBSTITUTE(ADDRESS(1,$A66+($AN$7-$AN$8),4),"1","")&amp;MATCH(I$3,ALS!$A:$A,0)+ROW(ALS!$A$1:$A$200)-1),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66" s="26" t="e">
        <f ca="1">_xlfn.LET(_xlpm.GetVal,INDIRECT("ALS!"&amp;SUBSTITUTE(ADDRESS(1,$A66+($AN$7-$AN$8),4),"1","")&amp;MATCH(J$3,ALS!$A:$A,0)+ROW(ALS!$A$1:$A$200)-1),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66" s="26" t="e">
        <f ca="1">_xlfn.LET(_xlpm.GetVal,INDIRECT("ALS!"&amp;SUBSTITUTE(ADDRESS(1,$A66+($AN$7-$AN$8),4),"1","")&amp;MATCH(K$3,ALS!$A:$A,0)+ROW(ALS!$A$1:$A$200)-1),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66" s="26" t="e">
        <f ca="1">_xlfn.LET(_xlpm.GetVal,INDIRECT("ALS!"&amp;SUBSTITUTE(ADDRESS(1,$A66+($AN$7-$AN$8),4),"1","")&amp;MATCH(L$3,ALS!$A:$A,0)+ROW(ALS!$A$1:$A$200)-1),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66" s="26" t="e">
        <f ca="1">_xlfn.LET(_xlpm.GetVal,INDIRECT("ALS!"&amp;SUBSTITUTE(ADDRESS(1,$A66+($AN$7-$AN$8),4),"1","")&amp;MATCH(M$3,ALS!$A:$A,0)+ROW(ALS!$A$1:$A$200)-1),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66" s="26" t="e">
        <f ca="1">_xlfn.LET(_xlpm.GetVal,INDIRECT("ALS!"&amp;SUBSTITUTE(ADDRESS(1,$A66+($AN$7-$AN$8),4),"1","")&amp;MATCH(N$3,ALS!$A:$A,0)+ROW(ALS!$A$1:$A$200)-1),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66" s="26" t="e">
        <f ca="1">_xlfn.LET(_xlpm.GetVal,INDIRECT("ALS!"&amp;SUBSTITUTE(ADDRESS(1,$A66+($AN$7-$AN$8),4),"1","")&amp;MATCH(O$3,ALS!$A:$A,0)+ROW(ALS!$A$1:$A$200)-1),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66" s="26" t="e">
        <f ca="1">_xlfn.LET(_xlpm.GetVal,INDIRECT("ALS!"&amp;SUBSTITUTE(ADDRESS(1,$A66+($AN$7-$AN$8),4),"1","")&amp;MATCH(P$3,ALS!$A:$A,0)+ROW(ALS!$A$1:$A$200)-1),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66" s="26" t="e">
        <f ca="1">_xlfn.LET(_xlpm.GetVal,INDIRECT("ALS!"&amp;SUBSTITUTE(ADDRESS(1,$A66+($AN$7-$AN$8),4),"1","")&amp;MATCH(Q$3,ALS!$A:$A,0)+ROW(ALS!$A$1:$A$200)-1),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66" s="26" t="e">
        <f ca="1">_xlfn.LET(_xlpm.GetVal,INDIRECT("ALS!"&amp;SUBSTITUTE(ADDRESS(1,$A66+($AN$7-$AN$8),4),"1","")&amp;MATCH(R$3,ALS!$A:$A,0)+ROW(ALS!$A$1:$A$200)-1),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66" s="26" t="e">
        <f ca="1">_xlfn.LET(_xlpm.GetVal,INDIRECT("ALS!"&amp;SUBSTITUTE(ADDRESS(1,$A66+($AN$7-$AN$8),4),"1","")&amp;MATCH(S$3,ALS!$A:$A,0)+ROW(ALS!$A$1:$A$200)-1),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66" s="26" t="e">
        <f ca="1">_xlfn.LET(_xlpm.GetVal,INDIRECT("ALS!"&amp;SUBSTITUTE(ADDRESS(1,$A66+($AN$7-$AN$8),4),"1","")&amp;MATCH(T$3,ALS!$A:$A,0)+ROW(ALS!$A$1:$A$200)-1),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66" s="26" t="e">
        <f ca="1">_xlfn.LET(_xlpm.GetVal,INDIRECT("ALS!"&amp;SUBSTITUTE(ADDRESS(1,$A66+($AN$7-$AN$8),4),"1","")&amp;MATCH(U$3,ALS!$A:$A,0)+ROW(ALS!$A$1:$A$200)-1),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66" s="26" t="e">
        <f ca="1">_xlfn.LET(_xlpm.GetVal,INDIRECT("ALS!"&amp;SUBSTITUTE(ADDRESS(1,$A66+($AN$7-$AN$8),4),"1","")&amp;MATCH(V$3,ALS!$A:$A,0)+ROW(ALS!$A$1:$A$200)-1),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66" s="26" t="e">
        <f ca="1">_xlfn.LET(_xlpm.GetVal,INDIRECT("ALS!"&amp;SUBSTITUTE(ADDRESS(1,$A66+($AN$7-$AN$8),4),"1","")&amp;MATCH(W$3,ALS!$A:$A,0)+ROW(ALS!$A$1:$A$200)-1),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66" s="26" t="e">
        <f ca="1">_xlfn.LET(_xlpm.GetVal,INDIRECT("ALS!"&amp;SUBSTITUTE(ADDRESS(1,$A66+($AN$7-$AN$8),4),"1","")&amp;MATCH(X$3,ALS!$A:$A,0)+ROW(ALS!$A$1:$A$200)-1),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66" s="26" t="e">
        <f ca="1">_xlfn.LET(_xlpm.GetVal,INDIRECT("ALS!"&amp;SUBSTITUTE(ADDRESS(1,$A66+($AN$7-$AN$8),4),"1","")&amp;MATCH(Y$3,ALS!$A:$A,0)+ROW(ALS!$A$1:$A$200)-1),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66" s="26" t="e">
        <f ca="1">_xlfn.LET(_xlpm.GetVal,INDIRECT("ALS!"&amp;SUBSTITUTE(ADDRESS(1,$A66+($AN$7-$AN$8),4),"1","")&amp;MATCH(Z$3,ALS!$A:$A,0)+ROW(ALS!$A$1:$A$200)-1),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66" s="26" t="e">
        <f ca="1">_xlfn.LET(_xlpm.GetVal,INDIRECT("ALS!"&amp;SUBSTITUTE(ADDRESS(1,$A66+($AN$7-$AN$8),4),"1","")&amp;MATCH(AA$3,ALS!$A:$A,0)+ROW(ALS!$A$1:$A$200)-1),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66" s="26" t="e">
        <f ca="1">_xlfn.LET(_xlpm.GetVal,INDIRECT("ALS!"&amp;SUBSTITUTE(ADDRESS(1,$A66+($AN$7-$AN$8),4),"1","")&amp;MATCH(AB$3,ALS!$A:$A,0)+ROW(ALS!$A$1:$A$200)-1),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66" s="26" t="e">
        <f ca="1">_xlfn.LET(_xlpm.GetVal,INDIRECT("ALS!"&amp;SUBSTITUTE(ADDRESS(1,$A66+($AN$7-$AN$8),4),"1","")&amp;MATCH(AC$3,ALS!$A:$A,0)+ROW(ALS!$A$1:$A$200)-1),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66" s="26" t="e">
        <f ca="1">_xlfn.LET(_xlpm.GetVal,INDIRECT("ALS!"&amp;SUBSTITUTE(ADDRESS(1,$A66+($AN$7-$AN$8),4),"1","")&amp;MATCH(AD$3,ALS!$A:$A,0)+ROW(ALS!$A$1:$A$200)-1),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66" s="26" t="e">
        <f ca="1">_xlfn.LET(_xlpm.GetVal,INDIRECT("ALS!"&amp;SUBSTITUTE(ADDRESS(1,$A66+($AN$7-$AN$8),4),"1","")&amp;MATCH(AE$3,ALS!$A:$A,0)+ROW(ALS!$A$1:$A$200)-1),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66" s="26" t="e">
        <f ca="1">_xlfn.LET(_xlpm.GetVal,INDIRECT("ALS!"&amp;SUBSTITUTE(ADDRESS(1,$A66+($AN$7-$AN$8),4),"1","")&amp;MATCH(AF$3,ALS!$A:$A,0)+ROW(ALS!$A$1:$A$200)-1),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66" s="26" t="e">
        <f ca="1">_xlfn.LET(_xlpm.GetVal,INDIRECT("ALS!"&amp;SUBSTITUTE(ADDRESS(1,$A66+($AN$7-$AN$8),4),"1","")&amp;MATCH(AG$3,ALS!$A:$A,0)+ROW(ALS!$A$1:$A$200)-1),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66" s="25" t="str">
        <f t="shared" ca="1" si="5"/>
        <v/>
      </c>
      <c r="AI66" s="26" t="e">
        <f ca="1">_xlfn.IFS(SUBSTITUTE(INDIRECT("ALS!"&amp;SUBSTITUTE(ADDRESS(1,$A66+($AN$7-$AN$8),4),"1","")&amp;MATCH(AI$3,ALS!$A:$A,0)+ROW(ALS!$A:$A)-1)," ","")="","",ISERROR(INDIRECT("ALS!"&amp;SUBSTITUTE(ADDRESS(1,$A66+($AN$7-$AN$8),4),"1","")&amp;MATCH(AI$3,ALS!$A:$A,0)+ROW(ALS!$A:$A)-1)),INDIRECT("ALS!"&amp;SUBSTITUTE(ADDRESS(1,$A66+($AN$7-$AN$8),4),"1","")&amp;MATCH(AI$3,ALS!$A:$A,0)+ROW(ALS!$A:$A)-1),OR(LOWER(SUBSTITUTE(SUBSTITUTE(INDIRECT("ALS!"&amp;SUBSTITUTE(ADDRESS(1,$A66+($AN$7-$AN$8),4),"1","")&amp;MATCH(AI$3,ALS!$A:$A,0)+ROW(ALS!$A:$A)-1),".","")," ",""))="nd",LOWER(SUBSTITUTE(SUBSTITUTE(INDIRECT("ALS!"&amp;SUBSTITUTE(ADDRESS(1,$A66+($AN$7-$AN$8),4),"1","")&amp;MATCH(AI$3,ALS!$A:$A,0)+ROW(ALS!$A:$A)-1),".","")," ",""))="ikkepåvist"),"n.d.",OR(LEFT(LOWER(SUBSTITUTE(SUBSTITUTE(INDIRECT("ALS!"&amp;SUBSTITUTE(ADDRESS(1,$A66+($AN$7-$AN$8),4),"1","")&amp;MATCH(AI$3,ALS!$A:$A,0)+ROW(ALS!$A:$A)-1),".",",")," ","")),2)="&lt; ",LEFT(LOWER(SUBSTITUTE(SUBSTITUTE(INDIRECT("ALS!"&amp;SUBSTITUTE(ADDRESS(1,$A66+($AN$7-$AN$8),4),"1","")&amp;MATCH(AI$3,ALS!$A:$A,0)+ROW(ALS!$A:$A)-1),".",",")," ","")),1)="&lt;"),"&lt;"&amp;VALUE(SUBSTITUTE(SUBSTITUTE(SUBSTITUTE(INDIRECT("ALS!"&amp;SUBSTITUTE(ADDRESS(1,$A66+($AN$7-$AN$8),4),"1","")&amp;MATCH(AI$3,ALS!$A:$A,0)+ROW(ALS!$A:$A)-1),".",",")," ",""),"&lt;",""))*AI$2,NOT(ISERROR(VALUE(SUBSTITUTE(SUBSTITUTE(INDIRECT("ALS!"&amp;SUBSTITUTE(ADDRESS(1,$A66+($AN$7-$AN$8),4),"1","")&amp;MATCH(AI$3,ALS!$A:$A,0)+ROW(ALS!$A:$A)-1),".",",")," ","")))),VALUE(SUBSTITUTE(SUBSTITUTE(INDIRECT("ALS!"&amp;SUBSTITUTE(ADDRESS(1,$A66+($AN$7-$AN$8),4),"1","")&amp;MATCH(AI$3,ALS!$A:$A,0)+ROW(ALS!$A:$A)-1),".",",")," ","")),TRUE,"ERROR")</f>
        <v>#VALUE!</v>
      </c>
      <c r="AJ66" s="26" t="e">
        <f ca="1">_xlfn.IFS(SUBSTITUTE(INDIRECT("ALS!"&amp;SUBSTITUTE(ADDRESS(1,$A66+($AN$7-$AN$8),4),"1","")&amp;MATCH(AJ$3,ALS!$A:$A,0)+ROW(ALS!$A:$A)-1)," ","")="","",ISERROR(INDIRECT("ALS!"&amp;SUBSTITUTE(ADDRESS(1,$A66+($AN$7-$AN$8),4),"1","")&amp;MATCH(AJ$3,ALS!$A:$A,0)+ROW(ALS!$A:$A)-1)),INDIRECT("ALS!"&amp;SUBSTITUTE(ADDRESS(1,$A66+($AN$7-$AN$8),4),"1","")&amp;MATCH(AJ$3,ALS!$A:$A,0)+ROW(ALS!$A:$A)-1),OR(LOWER(SUBSTITUTE(SUBSTITUTE(INDIRECT("ALS!"&amp;SUBSTITUTE(ADDRESS(1,$A66+($AN$7-$AN$8),4),"1","")&amp;MATCH(AJ$3,ALS!$A:$A,0)+ROW(ALS!$A:$A)-1),".","")," ",""))="nd",LOWER(SUBSTITUTE(SUBSTITUTE(INDIRECT("ALS!"&amp;SUBSTITUTE(ADDRESS(1,$A66+($AN$7-$AN$8),4),"1","")&amp;MATCH(AJ$3,ALS!$A:$A,0)+ROW(ALS!$A:$A)-1),".","")," ",""))="ikkepåvist"),"n.d.",OR(LEFT(LOWER(SUBSTITUTE(SUBSTITUTE(INDIRECT("ALS!"&amp;SUBSTITUTE(ADDRESS(1,$A66+($AN$7-$AN$8),4),"1","")&amp;MATCH(AJ$3,ALS!$A:$A,0)+ROW(ALS!$A:$A)-1),".",",")," ","")),2)="&lt; ",LEFT(LOWER(SUBSTITUTE(SUBSTITUTE(INDIRECT("ALS!"&amp;SUBSTITUTE(ADDRESS(1,$A66+($AN$7-$AN$8),4),"1","")&amp;MATCH(AJ$3,ALS!$A:$A,0)+ROW(ALS!$A:$A)-1),".",",")," ","")),1)="&lt;"),"&lt;"&amp;VALUE(SUBSTITUTE(SUBSTITUTE(SUBSTITUTE(INDIRECT("ALS!"&amp;SUBSTITUTE(ADDRESS(1,$A66+($AN$7-$AN$8),4),"1","")&amp;MATCH(AJ$3,ALS!$A:$A,0)+ROW(ALS!$A:$A)-1),".",",")," ",""),"&lt;",""))*AJ$2,NOT(ISERROR(VALUE(SUBSTITUTE(SUBSTITUTE(INDIRECT("ALS!"&amp;SUBSTITUTE(ADDRESS(1,$A66+($AN$7-$AN$8),4),"1","")&amp;MATCH(AJ$3,ALS!$A:$A,0)+ROW(ALS!$A:$A)-1),".",",")," ","")))),VALUE(SUBSTITUTE(SUBSTITUTE(INDIRECT("ALS!"&amp;SUBSTITUTE(ADDRESS(1,$A66+($AN$7-$AN$8),4),"1","")&amp;MATCH(AJ$3,ALS!$A:$A,0)+ROW(ALS!$A:$A)-1),".",",")," ","")),TRUE,"ERROR")</f>
        <v>#VALUE!</v>
      </c>
    </row>
    <row r="67" spans="1:36" x14ac:dyDescent="0.25">
      <c r="A67" t="e">
        <f t="shared" ca="1" si="6"/>
        <v>#VALUE!</v>
      </c>
      <c r="B67" t="e">
        <f ca="1">IF(
LEN(C67)&gt;0,
SUBSTITUTE(SUBSTITUTE(SUBSTITUTE(INDIRECT("ALS!"&amp;SUBSTITUTE(ADDRESS(1,A67+($AN$7-$AN$8),4),"1","")&amp;MATCH("ELEMENT",ALS!A:A,0)+ROW(ALS!A:A)-1),"Jord",""),"Sediment",""),C67,""),
SUBSTITUTE(SUBSTITUTE(INDIRECT("ALS!"&amp;SUBSTITUTE(ADDRESS(1,A67+($AN$7-$AN$8),4),"1","")&amp;MATCH("ELEMENT",ALS!A:A,0)+ROW(ALS!A:A)-1),"Jord",""),"Sediment","")
)</f>
        <v>#VALUE!</v>
      </c>
      <c r="C67" t="str">
        <f ca="1" xml:space="preserve">
_xlfn.LET(_xlpm.GetName,INDIRECT("ALS!"&amp;SUBSTITUTE(ADDRESS(1,A67+($AN$7-$AN$8),4),"1","")&amp;MATCH("ELEMENT",ALS!$A$1:$A$200,0)+ROW(ALS!$A$1:$A$200)-1),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67" s="22" t="e">
        <f ca="1">IF(ISERROR(INDIRECT("ALS!"&amp;SUBSTITUTE(ADDRESS(1,$A67+($AN$7-$AN$8),4),"1","")&amp;MATCH(D$3,ALS!$A:$A,0)+ROW(ALS!$A:$A)-1)),INDIRECT("ALS!"&amp;SUBSTITUTE(ADDRESS(1,$A67+($AN$7-$AN$8),4),"1","")&amp;MATCH(D$3,ALS!$A:$A,0)+ROW(ALS!$A:$A)-1),IF(INDIRECT("ALS!"&amp;SUBSTITUTE(ADDRESS(1,$A67+($AN$7-$AN$8),4),"1","")&amp;MATCH(D$3,ALS!$A:$A,0)+ROW(ALS!$A:$A)-1)="n.d.","n.d.",IF(VALUE(SUBSTITUTE(SUBSTITUTE(INDIRECT("ALS!"&amp;SUBSTITUTE(ADDRESS(1,$A67+($AN$7-$AN$8),4),"1","")&amp;MATCH(D$3,ALS!$A:$A,0)+ROW(ALS!$A:$A)-1),".",","),"&lt;",""))&lt;=AV$4,"&lt;"&amp;AV$4,VALUE(SUBSTITUTE(SUBSTITUTE(INDIRECT("ALS!"&amp;SUBSTITUTE(ADDRESS(1,$A67+($AN$7-$AN$8),4),"1","")&amp;MATCH(D$3,ALS!$A:$A,0)+ROW(ALS!$A:$A)-1),".",","),"&lt;","")))))</f>
        <v>#VALUE!</v>
      </c>
      <c r="E67" s="22" t="e">
        <f ca="1">IF(ISERROR(INDIRECT("ALS!"&amp;SUBSTITUTE(ADDRESS(1,$A67+($AN$7-$AN$8),4),"1","")&amp;MATCH(E$3,ALS!$A:$A,0)+ROW(ALS!$A:$A)-1)),INDIRECT("ALS!"&amp;SUBSTITUTE(ADDRESS(1,$A67+($AN$7-$AN$8),4),"1","")&amp;MATCH(E$3,ALS!$A:$A,0)+ROW(ALS!$A:$A)-1),IF(INDIRECT("ALS!"&amp;SUBSTITUTE(ADDRESS(1,$A67+($AN$7-$AN$8),4),"1","")&amp;MATCH(E$3,ALS!$A:$A,0)+ROW(ALS!$A:$A)-1)="n.d.","n.d.",IF(VALUE(SUBSTITUTE(SUBSTITUTE(INDIRECT("ALS!"&amp;SUBSTITUTE(ADDRESS(1,$A67+($AN$7-$AN$8),4),"1","")&amp;MATCH(E$3,ALS!$A:$A,0)+ROW(ALS!$A:$A)-1),".",","),"&lt;",""))&lt;=AW$4,"&lt;"&amp;AW$4,VALUE(SUBSTITUTE(SUBSTITUTE(INDIRECT("ALS!"&amp;SUBSTITUTE(ADDRESS(1,$A67+($AN$7-$AN$8),4),"1","")&amp;MATCH(E$3,ALS!$A:$A,0)+ROW(ALS!$A:$A)-1),".",","),"&lt;","")))))</f>
        <v>#VALUE!</v>
      </c>
      <c r="F67" s="22" t="e">
        <f ca="1">IF(ISERROR(INDIRECT("ALS!"&amp;SUBSTITUTE(ADDRESS(1,$A67+($AN$7-$AN$8),4),"1","")&amp;MATCH(F$3,ALS!$A:$A,0)+ROW(ALS!$A:$A)-1)),INDIRECT("ALS!"&amp;SUBSTITUTE(ADDRESS(1,$A67+($AN$7-$AN$8),4),"1","")&amp;MATCH(F$3,ALS!$A:$A,0)+ROW(ALS!$A:$A)-1),IF(INDIRECT("ALS!"&amp;SUBSTITUTE(ADDRESS(1,$A67+($AN$7-$AN$8),4),"1","")&amp;MATCH(F$3,ALS!$A:$A,0)+ROW(ALS!$A:$A)-1)="n.d.","n.d.",IF(VALUE(SUBSTITUTE(SUBSTITUTE(INDIRECT("ALS!"&amp;SUBSTITUTE(ADDRESS(1,$A67+($AN$7-$AN$8),4),"1","")&amp;MATCH(F$3,ALS!$A:$A,0)+ROW(ALS!$A:$A)-1),".",","),"&lt;",""))&lt;=AX$4,"&lt;"&amp;AX$4,VALUE(SUBSTITUTE(SUBSTITUTE(INDIRECT("ALS!"&amp;SUBSTITUTE(ADDRESS(1,$A67+($AN$7-$AN$8),4),"1","")&amp;MATCH(F$3,ALS!$A:$A,0)+ROW(ALS!$A:$A)-1),".",","),"&lt;","")))))</f>
        <v>#VALUE!</v>
      </c>
      <c r="G67" s="26" t="e">
        <f ca="1">_xlfn.LET(_xlpm.GetVal,INDIRECT("ALS!"&amp;SUBSTITUTE(ADDRESS(1,$A67+($AN$7-$AN$8),4),"1","")&amp;MATCH(G$3,ALS!$A:$A,0)+ROW(ALS!$A$1:$A$200)-1),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67" s="26" t="e">
        <f ca="1">_xlfn.LET(_xlpm.GetVal,INDIRECT("ALS!"&amp;SUBSTITUTE(ADDRESS(1,$A67+($AN$7-$AN$8),4),"1","")&amp;MATCH(H$3,ALS!$A:$A,0)+ROW(ALS!$A$1:$A$200)-1),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67" s="26" t="e">
        <f ca="1">_xlfn.LET(_xlpm.GetVal,INDIRECT("ALS!"&amp;SUBSTITUTE(ADDRESS(1,$A67+($AN$7-$AN$8),4),"1","")&amp;MATCH(I$3,ALS!$A:$A,0)+ROW(ALS!$A$1:$A$200)-1),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67" s="26" t="e">
        <f ca="1">_xlfn.LET(_xlpm.GetVal,INDIRECT("ALS!"&amp;SUBSTITUTE(ADDRESS(1,$A67+($AN$7-$AN$8),4),"1","")&amp;MATCH(J$3,ALS!$A:$A,0)+ROW(ALS!$A$1:$A$200)-1),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67" s="26" t="e">
        <f ca="1">_xlfn.LET(_xlpm.GetVal,INDIRECT("ALS!"&amp;SUBSTITUTE(ADDRESS(1,$A67+($AN$7-$AN$8),4),"1","")&amp;MATCH(K$3,ALS!$A:$A,0)+ROW(ALS!$A$1:$A$200)-1),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67" s="26" t="e">
        <f ca="1">_xlfn.LET(_xlpm.GetVal,INDIRECT("ALS!"&amp;SUBSTITUTE(ADDRESS(1,$A67+($AN$7-$AN$8),4),"1","")&amp;MATCH(L$3,ALS!$A:$A,0)+ROW(ALS!$A$1:$A$200)-1),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67" s="26" t="e">
        <f ca="1">_xlfn.LET(_xlpm.GetVal,INDIRECT("ALS!"&amp;SUBSTITUTE(ADDRESS(1,$A67+($AN$7-$AN$8),4),"1","")&amp;MATCH(M$3,ALS!$A:$A,0)+ROW(ALS!$A$1:$A$200)-1),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67" s="26" t="e">
        <f ca="1">_xlfn.LET(_xlpm.GetVal,INDIRECT("ALS!"&amp;SUBSTITUTE(ADDRESS(1,$A67+($AN$7-$AN$8),4),"1","")&amp;MATCH(N$3,ALS!$A:$A,0)+ROW(ALS!$A$1:$A$200)-1),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67" s="26" t="e">
        <f ca="1">_xlfn.LET(_xlpm.GetVal,INDIRECT("ALS!"&amp;SUBSTITUTE(ADDRESS(1,$A67+($AN$7-$AN$8),4),"1","")&amp;MATCH(O$3,ALS!$A:$A,0)+ROW(ALS!$A$1:$A$200)-1),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67" s="26" t="e">
        <f ca="1">_xlfn.LET(_xlpm.GetVal,INDIRECT("ALS!"&amp;SUBSTITUTE(ADDRESS(1,$A67+($AN$7-$AN$8),4),"1","")&amp;MATCH(P$3,ALS!$A:$A,0)+ROW(ALS!$A$1:$A$200)-1),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67" s="26" t="e">
        <f ca="1">_xlfn.LET(_xlpm.GetVal,INDIRECT("ALS!"&amp;SUBSTITUTE(ADDRESS(1,$A67+($AN$7-$AN$8),4),"1","")&amp;MATCH(Q$3,ALS!$A:$A,0)+ROW(ALS!$A$1:$A$200)-1),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67" s="26" t="e">
        <f ca="1">_xlfn.LET(_xlpm.GetVal,INDIRECT("ALS!"&amp;SUBSTITUTE(ADDRESS(1,$A67+($AN$7-$AN$8),4),"1","")&amp;MATCH(R$3,ALS!$A:$A,0)+ROW(ALS!$A$1:$A$200)-1),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67" s="26" t="e">
        <f ca="1">_xlfn.LET(_xlpm.GetVal,INDIRECT("ALS!"&amp;SUBSTITUTE(ADDRESS(1,$A67+($AN$7-$AN$8),4),"1","")&amp;MATCH(S$3,ALS!$A:$A,0)+ROW(ALS!$A$1:$A$200)-1),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67" s="26" t="e">
        <f ca="1">_xlfn.LET(_xlpm.GetVal,INDIRECT("ALS!"&amp;SUBSTITUTE(ADDRESS(1,$A67+($AN$7-$AN$8),4),"1","")&amp;MATCH(T$3,ALS!$A:$A,0)+ROW(ALS!$A$1:$A$200)-1),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67" s="26" t="e">
        <f ca="1">_xlfn.LET(_xlpm.GetVal,INDIRECT("ALS!"&amp;SUBSTITUTE(ADDRESS(1,$A67+($AN$7-$AN$8),4),"1","")&amp;MATCH(U$3,ALS!$A:$A,0)+ROW(ALS!$A$1:$A$200)-1),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67" s="26" t="e">
        <f ca="1">_xlfn.LET(_xlpm.GetVal,INDIRECT("ALS!"&amp;SUBSTITUTE(ADDRESS(1,$A67+($AN$7-$AN$8),4),"1","")&amp;MATCH(V$3,ALS!$A:$A,0)+ROW(ALS!$A$1:$A$200)-1),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67" s="26" t="e">
        <f ca="1">_xlfn.LET(_xlpm.GetVal,INDIRECT("ALS!"&amp;SUBSTITUTE(ADDRESS(1,$A67+($AN$7-$AN$8),4),"1","")&amp;MATCH(W$3,ALS!$A:$A,0)+ROW(ALS!$A$1:$A$200)-1),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67" s="26" t="e">
        <f ca="1">_xlfn.LET(_xlpm.GetVal,INDIRECT("ALS!"&amp;SUBSTITUTE(ADDRESS(1,$A67+($AN$7-$AN$8),4),"1","")&amp;MATCH(X$3,ALS!$A:$A,0)+ROW(ALS!$A$1:$A$200)-1),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67" s="26" t="e">
        <f ca="1">_xlfn.LET(_xlpm.GetVal,INDIRECT("ALS!"&amp;SUBSTITUTE(ADDRESS(1,$A67+($AN$7-$AN$8),4),"1","")&amp;MATCH(Y$3,ALS!$A:$A,0)+ROW(ALS!$A$1:$A$200)-1),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67" s="26" t="e">
        <f ca="1">_xlfn.LET(_xlpm.GetVal,INDIRECT("ALS!"&amp;SUBSTITUTE(ADDRESS(1,$A67+($AN$7-$AN$8),4),"1","")&amp;MATCH(Z$3,ALS!$A:$A,0)+ROW(ALS!$A$1:$A$200)-1),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67" s="26" t="e">
        <f ca="1">_xlfn.LET(_xlpm.GetVal,INDIRECT("ALS!"&amp;SUBSTITUTE(ADDRESS(1,$A67+($AN$7-$AN$8),4),"1","")&amp;MATCH(AA$3,ALS!$A:$A,0)+ROW(ALS!$A$1:$A$200)-1),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67" s="26" t="e">
        <f ca="1">_xlfn.LET(_xlpm.GetVal,INDIRECT("ALS!"&amp;SUBSTITUTE(ADDRESS(1,$A67+($AN$7-$AN$8),4),"1","")&amp;MATCH(AB$3,ALS!$A:$A,0)+ROW(ALS!$A$1:$A$200)-1),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67" s="26" t="e">
        <f ca="1">_xlfn.LET(_xlpm.GetVal,INDIRECT("ALS!"&amp;SUBSTITUTE(ADDRESS(1,$A67+($AN$7-$AN$8),4),"1","")&amp;MATCH(AC$3,ALS!$A:$A,0)+ROW(ALS!$A$1:$A$200)-1),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67" s="26" t="e">
        <f ca="1">_xlfn.LET(_xlpm.GetVal,INDIRECT("ALS!"&amp;SUBSTITUTE(ADDRESS(1,$A67+($AN$7-$AN$8),4),"1","")&amp;MATCH(AD$3,ALS!$A:$A,0)+ROW(ALS!$A$1:$A$200)-1),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67" s="26" t="e">
        <f ca="1">_xlfn.LET(_xlpm.GetVal,INDIRECT("ALS!"&amp;SUBSTITUTE(ADDRESS(1,$A67+($AN$7-$AN$8),4),"1","")&amp;MATCH(AE$3,ALS!$A:$A,0)+ROW(ALS!$A$1:$A$200)-1),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67" s="26" t="e">
        <f ca="1">_xlfn.LET(_xlpm.GetVal,INDIRECT("ALS!"&amp;SUBSTITUTE(ADDRESS(1,$A67+($AN$7-$AN$8),4),"1","")&amp;MATCH(AF$3,ALS!$A:$A,0)+ROW(ALS!$A$1:$A$200)-1),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67" s="26" t="e">
        <f ca="1">_xlfn.LET(_xlpm.GetVal,INDIRECT("ALS!"&amp;SUBSTITUTE(ADDRESS(1,$A67+($AN$7-$AN$8),4),"1","")&amp;MATCH(AG$3,ALS!$A:$A,0)+ROW(ALS!$A$1:$A$200)-1),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67" s="25" t="str">
        <f t="shared" ca="1" si="5"/>
        <v/>
      </c>
      <c r="AI67" s="26" t="e">
        <f ca="1">_xlfn.IFS(SUBSTITUTE(INDIRECT("ALS!"&amp;SUBSTITUTE(ADDRESS(1,$A67+($AN$7-$AN$8),4),"1","")&amp;MATCH(AI$3,ALS!$A:$A,0)+ROW(ALS!$A:$A)-1)," ","")="","",ISERROR(INDIRECT("ALS!"&amp;SUBSTITUTE(ADDRESS(1,$A67+($AN$7-$AN$8),4),"1","")&amp;MATCH(AI$3,ALS!$A:$A,0)+ROW(ALS!$A:$A)-1)),INDIRECT("ALS!"&amp;SUBSTITUTE(ADDRESS(1,$A67+($AN$7-$AN$8),4),"1","")&amp;MATCH(AI$3,ALS!$A:$A,0)+ROW(ALS!$A:$A)-1),OR(LOWER(SUBSTITUTE(SUBSTITUTE(INDIRECT("ALS!"&amp;SUBSTITUTE(ADDRESS(1,$A67+($AN$7-$AN$8),4),"1","")&amp;MATCH(AI$3,ALS!$A:$A,0)+ROW(ALS!$A:$A)-1),".","")," ",""))="nd",LOWER(SUBSTITUTE(SUBSTITUTE(INDIRECT("ALS!"&amp;SUBSTITUTE(ADDRESS(1,$A67+($AN$7-$AN$8),4),"1","")&amp;MATCH(AI$3,ALS!$A:$A,0)+ROW(ALS!$A:$A)-1),".","")," ",""))="ikkepåvist"),"n.d.",OR(LEFT(LOWER(SUBSTITUTE(SUBSTITUTE(INDIRECT("ALS!"&amp;SUBSTITUTE(ADDRESS(1,$A67+($AN$7-$AN$8),4),"1","")&amp;MATCH(AI$3,ALS!$A:$A,0)+ROW(ALS!$A:$A)-1),".",",")," ","")),2)="&lt; ",LEFT(LOWER(SUBSTITUTE(SUBSTITUTE(INDIRECT("ALS!"&amp;SUBSTITUTE(ADDRESS(1,$A67+($AN$7-$AN$8),4),"1","")&amp;MATCH(AI$3,ALS!$A:$A,0)+ROW(ALS!$A:$A)-1),".",",")," ","")),1)="&lt;"),"&lt;"&amp;VALUE(SUBSTITUTE(SUBSTITUTE(SUBSTITUTE(INDIRECT("ALS!"&amp;SUBSTITUTE(ADDRESS(1,$A67+($AN$7-$AN$8),4),"1","")&amp;MATCH(AI$3,ALS!$A:$A,0)+ROW(ALS!$A:$A)-1),".",",")," ",""),"&lt;",""))*AI$2,NOT(ISERROR(VALUE(SUBSTITUTE(SUBSTITUTE(INDIRECT("ALS!"&amp;SUBSTITUTE(ADDRESS(1,$A67+($AN$7-$AN$8),4),"1","")&amp;MATCH(AI$3,ALS!$A:$A,0)+ROW(ALS!$A:$A)-1),".",",")," ","")))),VALUE(SUBSTITUTE(SUBSTITUTE(INDIRECT("ALS!"&amp;SUBSTITUTE(ADDRESS(1,$A67+($AN$7-$AN$8),4),"1","")&amp;MATCH(AI$3,ALS!$A:$A,0)+ROW(ALS!$A:$A)-1),".",",")," ","")),TRUE,"ERROR")</f>
        <v>#VALUE!</v>
      </c>
      <c r="AJ67" s="26" t="e">
        <f ca="1">_xlfn.IFS(SUBSTITUTE(INDIRECT("ALS!"&amp;SUBSTITUTE(ADDRESS(1,$A67+($AN$7-$AN$8),4),"1","")&amp;MATCH(AJ$3,ALS!$A:$A,0)+ROW(ALS!$A:$A)-1)," ","")="","",ISERROR(INDIRECT("ALS!"&amp;SUBSTITUTE(ADDRESS(1,$A67+($AN$7-$AN$8),4),"1","")&amp;MATCH(AJ$3,ALS!$A:$A,0)+ROW(ALS!$A:$A)-1)),INDIRECT("ALS!"&amp;SUBSTITUTE(ADDRESS(1,$A67+($AN$7-$AN$8),4),"1","")&amp;MATCH(AJ$3,ALS!$A:$A,0)+ROW(ALS!$A:$A)-1),OR(LOWER(SUBSTITUTE(SUBSTITUTE(INDIRECT("ALS!"&amp;SUBSTITUTE(ADDRESS(1,$A67+($AN$7-$AN$8),4),"1","")&amp;MATCH(AJ$3,ALS!$A:$A,0)+ROW(ALS!$A:$A)-1),".","")," ",""))="nd",LOWER(SUBSTITUTE(SUBSTITUTE(INDIRECT("ALS!"&amp;SUBSTITUTE(ADDRESS(1,$A67+($AN$7-$AN$8),4),"1","")&amp;MATCH(AJ$3,ALS!$A:$A,0)+ROW(ALS!$A:$A)-1),".","")," ",""))="ikkepåvist"),"n.d.",OR(LEFT(LOWER(SUBSTITUTE(SUBSTITUTE(INDIRECT("ALS!"&amp;SUBSTITUTE(ADDRESS(1,$A67+($AN$7-$AN$8),4),"1","")&amp;MATCH(AJ$3,ALS!$A:$A,0)+ROW(ALS!$A:$A)-1),".",",")," ","")),2)="&lt; ",LEFT(LOWER(SUBSTITUTE(SUBSTITUTE(INDIRECT("ALS!"&amp;SUBSTITUTE(ADDRESS(1,$A67+($AN$7-$AN$8),4),"1","")&amp;MATCH(AJ$3,ALS!$A:$A,0)+ROW(ALS!$A:$A)-1),".",",")," ","")),1)="&lt;"),"&lt;"&amp;VALUE(SUBSTITUTE(SUBSTITUTE(SUBSTITUTE(INDIRECT("ALS!"&amp;SUBSTITUTE(ADDRESS(1,$A67+($AN$7-$AN$8),4),"1","")&amp;MATCH(AJ$3,ALS!$A:$A,0)+ROW(ALS!$A:$A)-1),".",",")," ",""),"&lt;",""))*AJ$2,NOT(ISERROR(VALUE(SUBSTITUTE(SUBSTITUTE(INDIRECT("ALS!"&amp;SUBSTITUTE(ADDRESS(1,$A67+($AN$7-$AN$8),4),"1","")&amp;MATCH(AJ$3,ALS!$A:$A,0)+ROW(ALS!$A:$A)-1),".",",")," ","")))),VALUE(SUBSTITUTE(SUBSTITUTE(INDIRECT("ALS!"&amp;SUBSTITUTE(ADDRESS(1,$A67+($AN$7-$AN$8),4),"1","")&amp;MATCH(AJ$3,ALS!$A:$A,0)+ROW(ALS!$A:$A)-1),".",",")," ","")),TRUE,"ERROR")</f>
        <v>#VALUE!</v>
      </c>
    </row>
    <row r="68" spans="1:36" x14ac:dyDescent="0.25">
      <c r="A68" t="e">
        <f t="shared" ca="1" si="6"/>
        <v>#VALUE!</v>
      </c>
      <c r="B68" t="e">
        <f ca="1">IF(
LEN(C68)&gt;0,
SUBSTITUTE(SUBSTITUTE(SUBSTITUTE(INDIRECT("ALS!"&amp;SUBSTITUTE(ADDRESS(1,A68+($AN$7-$AN$8),4),"1","")&amp;MATCH("ELEMENT",ALS!A:A,0)+ROW(ALS!A:A)-1),"Jord",""),"Sediment",""),C68,""),
SUBSTITUTE(SUBSTITUTE(INDIRECT("ALS!"&amp;SUBSTITUTE(ADDRESS(1,A68+($AN$7-$AN$8),4),"1","")&amp;MATCH("ELEMENT",ALS!A:A,0)+ROW(ALS!A:A)-1),"Jord",""),"Sediment","")
)</f>
        <v>#VALUE!</v>
      </c>
      <c r="C68" t="str">
        <f ca="1" xml:space="preserve">
_xlfn.LET(_xlpm.GetName,INDIRECT("ALS!"&amp;SUBSTITUTE(ADDRESS(1,A68+($AN$7-$AN$8),4),"1","")&amp;MATCH("ELEMENT",ALS!$A$1:$A$200,0)+ROW(ALS!$A$1:$A$200)-1),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68" s="22" t="e">
        <f ca="1">IF(ISERROR(INDIRECT("ALS!"&amp;SUBSTITUTE(ADDRESS(1,$A68+($AN$7-$AN$8),4),"1","")&amp;MATCH(D$3,ALS!$A:$A,0)+ROW(ALS!$A:$A)-1)),INDIRECT("ALS!"&amp;SUBSTITUTE(ADDRESS(1,$A68+($AN$7-$AN$8),4),"1","")&amp;MATCH(D$3,ALS!$A:$A,0)+ROW(ALS!$A:$A)-1),IF(INDIRECT("ALS!"&amp;SUBSTITUTE(ADDRESS(1,$A68+($AN$7-$AN$8),4),"1","")&amp;MATCH(D$3,ALS!$A:$A,0)+ROW(ALS!$A:$A)-1)="n.d.","n.d.",IF(VALUE(SUBSTITUTE(SUBSTITUTE(INDIRECT("ALS!"&amp;SUBSTITUTE(ADDRESS(1,$A68+($AN$7-$AN$8),4),"1","")&amp;MATCH(D$3,ALS!$A:$A,0)+ROW(ALS!$A:$A)-1),".",","),"&lt;",""))&lt;=AV$4,"&lt;"&amp;AV$4,VALUE(SUBSTITUTE(SUBSTITUTE(INDIRECT("ALS!"&amp;SUBSTITUTE(ADDRESS(1,$A68+($AN$7-$AN$8),4),"1","")&amp;MATCH(D$3,ALS!$A:$A,0)+ROW(ALS!$A:$A)-1),".",","),"&lt;","")))))</f>
        <v>#VALUE!</v>
      </c>
      <c r="E68" s="22" t="e">
        <f ca="1">IF(ISERROR(INDIRECT("ALS!"&amp;SUBSTITUTE(ADDRESS(1,$A68+($AN$7-$AN$8),4),"1","")&amp;MATCH(E$3,ALS!$A:$A,0)+ROW(ALS!$A:$A)-1)),INDIRECT("ALS!"&amp;SUBSTITUTE(ADDRESS(1,$A68+($AN$7-$AN$8),4),"1","")&amp;MATCH(E$3,ALS!$A:$A,0)+ROW(ALS!$A:$A)-1),IF(INDIRECT("ALS!"&amp;SUBSTITUTE(ADDRESS(1,$A68+($AN$7-$AN$8),4),"1","")&amp;MATCH(E$3,ALS!$A:$A,0)+ROW(ALS!$A:$A)-1)="n.d.","n.d.",IF(VALUE(SUBSTITUTE(SUBSTITUTE(INDIRECT("ALS!"&amp;SUBSTITUTE(ADDRESS(1,$A68+($AN$7-$AN$8),4),"1","")&amp;MATCH(E$3,ALS!$A:$A,0)+ROW(ALS!$A:$A)-1),".",","),"&lt;",""))&lt;=AW$4,"&lt;"&amp;AW$4,VALUE(SUBSTITUTE(SUBSTITUTE(INDIRECT("ALS!"&amp;SUBSTITUTE(ADDRESS(1,$A68+($AN$7-$AN$8),4),"1","")&amp;MATCH(E$3,ALS!$A:$A,0)+ROW(ALS!$A:$A)-1),".",","),"&lt;","")))))</f>
        <v>#VALUE!</v>
      </c>
      <c r="F68" s="22" t="e">
        <f ca="1">IF(ISERROR(INDIRECT("ALS!"&amp;SUBSTITUTE(ADDRESS(1,$A68+($AN$7-$AN$8),4),"1","")&amp;MATCH(F$3,ALS!$A:$A,0)+ROW(ALS!$A:$A)-1)),INDIRECT("ALS!"&amp;SUBSTITUTE(ADDRESS(1,$A68+($AN$7-$AN$8),4),"1","")&amp;MATCH(F$3,ALS!$A:$A,0)+ROW(ALS!$A:$A)-1),IF(INDIRECT("ALS!"&amp;SUBSTITUTE(ADDRESS(1,$A68+($AN$7-$AN$8),4),"1","")&amp;MATCH(F$3,ALS!$A:$A,0)+ROW(ALS!$A:$A)-1)="n.d.","n.d.",IF(VALUE(SUBSTITUTE(SUBSTITUTE(INDIRECT("ALS!"&amp;SUBSTITUTE(ADDRESS(1,$A68+($AN$7-$AN$8),4),"1","")&amp;MATCH(F$3,ALS!$A:$A,0)+ROW(ALS!$A:$A)-1),".",","),"&lt;",""))&lt;=AX$4,"&lt;"&amp;AX$4,VALUE(SUBSTITUTE(SUBSTITUTE(INDIRECT("ALS!"&amp;SUBSTITUTE(ADDRESS(1,$A68+($AN$7-$AN$8),4),"1","")&amp;MATCH(F$3,ALS!$A:$A,0)+ROW(ALS!$A:$A)-1),".",","),"&lt;","")))))</f>
        <v>#VALUE!</v>
      </c>
      <c r="G68" s="26" t="e">
        <f ca="1">_xlfn.LET(_xlpm.GetVal,INDIRECT("ALS!"&amp;SUBSTITUTE(ADDRESS(1,$A68+($AN$7-$AN$8),4),"1","")&amp;MATCH(G$3,ALS!$A:$A,0)+ROW(ALS!$A$1:$A$200)-1),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68" s="26" t="e">
        <f ca="1">_xlfn.LET(_xlpm.GetVal,INDIRECT("ALS!"&amp;SUBSTITUTE(ADDRESS(1,$A68+($AN$7-$AN$8),4),"1","")&amp;MATCH(H$3,ALS!$A:$A,0)+ROW(ALS!$A$1:$A$200)-1),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68" s="26" t="e">
        <f ca="1">_xlfn.LET(_xlpm.GetVal,INDIRECT("ALS!"&amp;SUBSTITUTE(ADDRESS(1,$A68+($AN$7-$AN$8),4),"1","")&amp;MATCH(I$3,ALS!$A:$A,0)+ROW(ALS!$A$1:$A$200)-1),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68" s="26" t="e">
        <f ca="1">_xlfn.LET(_xlpm.GetVal,INDIRECT("ALS!"&amp;SUBSTITUTE(ADDRESS(1,$A68+($AN$7-$AN$8),4),"1","")&amp;MATCH(J$3,ALS!$A:$A,0)+ROW(ALS!$A$1:$A$200)-1),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68" s="26" t="e">
        <f ca="1">_xlfn.LET(_xlpm.GetVal,INDIRECT("ALS!"&amp;SUBSTITUTE(ADDRESS(1,$A68+($AN$7-$AN$8),4),"1","")&amp;MATCH(K$3,ALS!$A:$A,0)+ROW(ALS!$A$1:$A$200)-1),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68" s="26" t="e">
        <f ca="1">_xlfn.LET(_xlpm.GetVal,INDIRECT("ALS!"&amp;SUBSTITUTE(ADDRESS(1,$A68+($AN$7-$AN$8),4),"1","")&amp;MATCH(L$3,ALS!$A:$A,0)+ROW(ALS!$A$1:$A$200)-1),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68" s="26" t="e">
        <f ca="1">_xlfn.LET(_xlpm.GetVal,INDIRECT("ALS!"&amp;SUBSTITUTE(ADDRESS(1,$A68+($AN$7-$AN$8),4),"1","")&amp;MATCH(M$3,ALS!$A:$A,0)+ROW(ALS!$A$1:$A$200)-1),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68" s="26" t="e">
        <f ca="1">_xlfn.LET(_xlpm.GetVal,INDIRECT("ALS!"&amp;SUBSTITUTE(ADDRESS(1,$A68+($AN$7-$AN$8),4),"1","")&amp;MATCH(N$3,ALS!$A:$A,0)+ROW(ALS!$A$1:$A$200)-1),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68" s="26" t="e">
        <f ca="1">_xlfn.LET(_xlpm.GetVal,INDIRECT("ALS!"&amp;SUBSTITUTE(ADDRESS(1,$A68+($AN$7-$AN$8),4),"1","")&amp;MATCH(O$3,ALS!$A:$A,0)+ROW(ALS!$A$1:$A$200)-1),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68" s="26" t="e">
        <f ca="1">_xlfn.LET(_xlpm.GetVal,INDIRECT("ALS!"&amp;SUBSTITUTE(ADDRESS(1,$A68+($AN$7-$AN$8),4),"1","")&amp;MATCH(P$3,ALS!$A:$A,0)+ROW(ALS!$A$1:$A$200)-1),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68" s="26" t="e">
        <f ca="1">_xlfn.LET(_xlpm.GetVal,INDIRECT("ALS!"&amp;SUBSTITUTE(ADDRESS(1,$A68+($AN$7-$AN$8),4),"1","")&amp;MATCH(Q$3,ALS!$A:$A,0)+ROW(ALS!$A$1:$A$200)-1),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68" s="26" t="e">
        <f ca="1">_xlfn.LET(_xlpm.GetVal,INDIRECT("ALS!"&amp;SUBSTITUTE(ADDRESS(1,$A68+($AN$7-$AN$8),4),"1","")&amp;MATCH(R$3,ALS!$A:$A,0)+ROW(ALS!$A$1:$A$200)-1),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68" s="26" t="e">
        <f ca="1">_xlfn.LET(_xlpm.GetVal,INDIRECT("ALS!"&amp;SUBSTITUTE(ADDRESS(1,$A68+($AN$7-$AN$8),4),"1","")&amp;MATCH(S$3,ALS!$A:$A,0)+ROW(ALS!$A$1:$A$200)-1),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68" s="26" t="e">
        <f ca="1">_xlfn.LET(_xlpm.GetVal,INDIRECT("ALS!"&amp;SUBSTITUTE(ADDRESS(1,$A68+($AN$7-$AN$8),4),"1","")&amp;MATCH(T$3,ALS!$A:$A,0)+ROW(ALS!$A$1:$A$200)-1),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68" s="26" t="e">
        <f ca="1">_xlfn.LET(_xlpm.GetVal,INDIRECT("ALS!"&amp;SUBSTITUTE(ADDRESS(1,$A68+($AN$7-$AN$8),4),"1","")&amp;MATCH(U$3,ALS!$A:$A,0)+ROW(ALS!$A$1:$A$200)-1),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68" s="26" t="e">
        <f ca="1">_xlfn.LET(_xlpm.GetVal,INDIRECT("ALS!"&amp;SUBSTITUTE(ADDRESS(1,$A68+($AN$7-$AN$8),4),"1","")&amp;MATCH(V$3,ALS!$A:$A,0)+ROW(ALS!$A$1:$A$200)-1),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68" s="26" t="e">
        <f ca="1">_xlfn.LET(_xlpm.GetVal,INDIRECT("ALS!"&amp;SUBSTITUTE(ADDRESS(1,$A68+($AN$7-$AN$8),4),"1","")&amp;MATCH(W$3,ALS!$A:$A,0)+ROW(ALS!$A$1:$A$200)-1),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68" s="26" t="e">
        <f ca="1">_xlfn.LET(_xlpm.GetVal,INDIRECT("ALS!"&amp;SUBSTITUTE(ADDRESS(1,$A68+($AN$7-$AN$8),4),"1","")&amp;MATCH(X$3,ALS!$A:$A,0)+ROW(ALS!$A$1:$A$200)-1),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68" s="26" t="e">
        <f ca="1">_xlfn.LET(_xlpm.GetVal,INDIRECT("ALS!"&amp;SUBSTITUTE(ADDRESS(1,$A68+($AN$7-$AN$8),4),"1","")&amp;MATCH(Y$3,ALS!$A:$A,0)+ROW(ALS!$A$1:$A$200)-1),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68" s="26" t="e">
        <f ca="1">_xlfn.LET(_xlpm.GetVal,INDIRECT("ALS!"&amp;SUBSTITUTE(ADDRESS(1,$A68+($AN$7-$AN$8),4),"1","")&amp;MATCH(Z$3,ALS!$A:$A,0)+ROW(ALS!$A$1:$A$200)-1),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68" s="26" t="e">
        <f ca="1">_xlfn.LET(_xlpm.GetVal,INDIRECT("ALS!"&amp;SUBSTITUTE(ADDRESS(1,$A68+($AN$7-$AN$8),4),"1","")&amp;MATCH(AA$3,ALS!$A:$A,0)+ROW(ALS!$A$1:$A$200)-1),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68" s="26" t="e">
        <f ca="1">_xlfn.LET(_xlpm.GetVal,INDIRECT("ALS!"&amp;SUBSTITUTE(ADDRESS(1,$A68+($AN$7-$AN$8),4),"1","")&amp;MATCH(AB$3,ALS!$A:$A,0)+ROW(ALS!$A$1:$A$200)-1),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68" s="26" t="e">
        <f ca="1">_xlfn.LET(_xlpm.GetVal,INDIRECT("ALS!"&amp;SUBSTITUTE(ADDRESS(1,$A68+($AN$7-$AN$8),4),"1","")&amp;MATCH(AC$3,ALS!$A:$A,0)+ROW(ALS!$A$1:$A$200)-1),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68" s="26" t="e">
        <f ca="1">_xlfn.LET(_xlpm.GetVal,INDIRECT("ALS!"&amp;SUBSTITUTE(ADDRESS(1,$A68+($AN$7-$AN$8),4),"1","")&amp;MATCH(AD$3,ALS!$A:$A,0)+ROW(ALS!$A$1:$A$200)-1),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68" s="26" t="e">
        <f ca="1">_xlfn.LET(_xlpm.GetVal,INDIRECT("ALS!"&amp;SUBSTITUTE(ADDRESS(1,$A68+($AN$7-$AN$8),4),"1","")&amp;MATCH(AE$3,ALS!$A:$A,0)+ROW(ALS!$A$1:$A$200)-1),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68" s="26" t="e">
        <f ca="1">_xlfn.LET(_xlpm.GetVal,INDIRECT("ALS!"&amp;SUBSTITUTE(ADDRESS(1,$A68+($AN$7-$AN$8),4),"1","")&amp;MATCH(AF$3,ALS!$A:$A,0)+ROW(ALS!$A$1:$A$200)-1),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68" s="26" t="e">
        <f ca="1">_xlfn.LET(_xlpm.GetVal,INDIRECT("ALS!"&amp;SUBSTITUTE(ADDRESS(1,$A68+($AN$7-$AN$8),4),"1","")&amp;MATCH(AG$3,ALS!$A:$A,0)+ROW(ALS!$A$1:$A$200)-1),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68" s="25" t="str">
        <f t="shared" ref="AH68:AH99" ca="1" si="7">IF(SUMPRODUCT(--ISERROR(AI68:AJ68))&lt;2,IF(SUMIF(AI68:AJ68,"&lt;&gt;#VALUE!")&lt;=BQ$4,"&lt;"&amp;BQ$4,SUMIF(AI68:AJ68,"&lt;&gt;#VALUE!")),"")</f>
        <v/>
      </c>
      <c r="AI68" s="26" t="e">
        <f ca="1">_xlfn.IFS(SUBSTITUTE(INDIRECT("ALS!"&amp;SUBSTITUTE(ADDRESS(1,$A68+($AN$7-$AN$8),4),"1","")&amp;MATCH(AI$3,ALS!$A:$A,0)+ROW(ALS!$A:$A)-1)," ","")="","",ISERROR(INDIRECT("ALS!"&amp;SUBSTITUTE(ADDRESS(1,$A68+($AN$7-$AN$8),4),"1","")&amp;MATCH(AI$3,ALS!$A:$A,0)+ROW(ALS!$A:$A)-1)),INDIRECT("ALS!"&amp;SUBSTITUTE(ADDRESS(1,$A68+($AN$7-$AN$8),4),"1","")&amp;MATCH(AI$3,ALS!$A:$A,0)+ROW(ALS!$A:$A)-1),OR(LOWER(SUBSTITUTE(SUBSTITUTE(INDIRECT("ALS!"&amp;SUBSTITUTE(ADDRESS(1,$A68+($AN$7-$AN$8),4),"1","")&amp;MATCH(AI$3,ALS!$A:$A,0)+ROW(ALS!$A:$A)-1),".","")," ",""))="nd",LOWER(SUBSTITUTE(SUBSTITUTE(INDIRECT("ALS!"&amp;SUBSTITUTE(ADDRESS(1,$A68+($AN$7-$AN$8),4),"1","")&amp;MATCH(AI$3,ALS!$A:$A,0)+ROW(ALS!$A:$A)-1),".","")," ",""))="ikkepåvist"),"n.d.",OR(LEFT(LOWER(SUBSTITUTE(SUBSTITUTE(INDIRECT("ALS!"&amp;SUBSTITUTE(ADDRESS(1,$A68+($AN$7-$AN$8),4),"1","")&amp;MATCH(AI$3,ALS!$A:$A,0)+ROW(ALS!$A:$A)-1),".",",")," ","")),2)="&lt; ",LEFT(LOWER(SUBSTITUTE(SUBSTITUTE(INDIRECT("ALS!"&amp;SUBSTITUTE(ADDRESS(1,$A68+($AN$7-$AN$8),4),"1","")&amp;MATCH(AI$3,ALS!$A:$A,0)+ROW(ALS!$A:$A)-1),".",",")," ","")),1)="&lt;"),"&lt;"&amp;VALUE(SUBSTITUTE(SUBSTITUTE(SUBSTITUTE(INDIRECT("ALS!"&amp;SUBSTITUTE(ADDRESS(1,$A68+($AN$7-$AN$8),4),"1","")&amp;MATCH(AI$3,ALS!$A:$A,0)+ROW(ALS!$A:$A)-1),".",",")," ",""),"&lt;",""))*AI$2,NOT(ISERROR(VALUE(SUBSTITUTE(SUBSTITUTE(INDIRECT("ALS!"&amp;SUBSTITUTE(ADDRESS(1,$A68+($AN$7-$AN$8),4),"1","")&amp;MATCH(AI$3,ALS!$A:$A,0)+ROW(ALS!$A:$A)-1),".",",")," ","")))),VALUE(SUBSTITUTE(SUBSTITUTE(INDIRECT("ALS!"&amp;SUBSTITUTE(ADDRESS(1,$A68+($AN$7-$AN$8),4),"1","")&amp;MATCH(AI$3,ALS!$A:$A,0)+ROW(ALS!$A:$A)-1),".",",")," ","")),TRUE,"ERROR")</f>
        <v>#VALUE!</v>
      </c>
      <c r="AJ68" s="26" t="e">
        <f ca="1">_xlfn.IFS(SUBSTITUTE(INDIRECT("ALS!"&amp;SUBSTITUTE(ADDRESS(1,$A68+($AN$7-$AN$8),4),"1","")&amp;MATCH(AJ$3,ALS!$A:$A,0)+ROW(ALS!$A:$A)-1)," ","")="","",ISERROR(INDIRECT("ALS!"&amp;SUBSTITUTE(ADDRESS(1,$A68+($AN$7-$AN$8),4),"1","")&amp;MATCH(AJ$3,ALS!$A:$A,0)+ROW(ALS!$A:$A)-1)),INDIRECT("ALS!"&amp;SUBSTITUTE(ADDRESS(1,$A68+($AN$7-$AN$8),4),"1","")&amp;MATCH(AJ$3,ALS!$A:$A,0)+ROW(ALS!$A:$A)-1),OR(LOWER(SUBSTITUTE(SUBSTITUTE(INDIRECT("ALS!"&amp;SUBSTITUTE(ADDRESS(1,$A68+($AN$7-$AN$8),4),"1","")&amp;MATCH(AJ$3,ALS!$A:$A,0)+ROW(ALS!$A:$A)-1),".","")," ",""))="nd",LOWER(SUBSTITUTE(SUBSTITUTE(INDIRECT("ALS!"&amp;SUBSTITUTE(ADDRESS(1,$A68+($AN$7-$AN$8),4),"1","")&amp;MATCH(AJ$3,ALS!$A:$A,0)+ROW(ALS!$A:$A)-1),".","")," ",""))="ikkepåvist"),"n.d.",OR(LEFT(LOWER(SUBSTITUTE(SUBSTITUTE(INDIRECT("ALS!"&amp;SUBSTITUTE(ADDRESS(1,$A68+($AN$7-$AN$8),4),"1","")&amp;MATCH(AJ$3,ALS!$A:$A,0)+ROW(ALS!$A:$A)-1),".",",")," ","")),2)="&lt; ",LEFT(LOWER(SUBSTITUTE(SUBSTITUTE(INDIRECT("ALS!"&amp;SUBSTITUTE(ADDRESS(1,$A68+($AN$7-$AN$8),4),"1","")&amp;MATCH(AJ$3,ALS!$A:$A,0)+ROW(ALS!$A:$A)-1),".",",")," ","")),1)="&lt;"),"&lt;"&amp;VALUE(SUBSTITUTE(SUBSTITUTE(SUBSTITUTE(INDIRECT("ALS!"&amp;SUBSTITUTE(ADDRESS(1,$A68+($AN$7-$AN$8),4),"1","")&amp;MATCH(AJ$3,ALS!$A:$A,0)+ROW(ALS!$A:$A)-1),".",",")," ",""),"&lt;",""))*AJ$2,NOT(ISERROR(VALUE(SUBSTITUTE(SUBSTITUTE(INDIRECT("ALS!"&amp;SUBSTITUTE(ADDRESS(1,$A68+($AN$7-$AN$8),4),"1","")&amp;MATCH(AJ$3,ALS!$A:$A,0)+ROW(ALS!$A:$A)-1),".",",")," ","")))),VALUE(SUBSTITUTE(SUBSTITUTE(INDIRECT("ALS!"&amp;SUBSTITUTE(ADDRESS(1,$A68+($AN$7-$AN$8),4),"1","")&amp;MATCH(AJ$3,ALS!$A:$A,0)+ROW(ALS!$A:$A)-1),".",",")," ","")),TRUE,"ERROR")</f>
        <v>#VALUE!</v>
      </c>
    </row>
    <row r="69" spans="1:36" x14ac:dyDescent="0.25">
      <c r="A69" t="e">
        <f t="shared" ref="A69:A103" ca="1" si="8">IF((A68+1)&lt;=$AN$8,A68+1,"End of samples")</f>
        <v>#VALUE!</v>
      </c>
      <c r="B69" t="e">
        <f ca="1">IF(
LEN(C69)&gt;0,
SUBSTITUTE(SUBSTITUTE(SUBSTITUTE(INDIRECT("ALS!"&amp;SUBSTITUTE(ADDRESS(1,A69+($AN$7-$AN$8),4),"1","")&amp;MATCH("ELEMENT",ALS!A:A,0)+ROW(ALS!A:A)-1),"Jord",""),"Sediment",""),C69,""),
SUBSTITUTE(SUBSTITUTE(INDIRECT("ALS!"&amp;SUBSTITUTE(ADDRESS(1,A69+($AN$7-$AN$8),4),"1","")&amp;MATCH("ELEMENT",ALS!A:A,0)+ROW(ALS!A:A)-1),"Jord",""),"Sediment","")
)</f>
        <v>#VALUE!</v>
      </c>
      <c r="C69" t="str">
        <f ca="1" xml:space="preserve">
_xlfn.LET(_xlpm.GetName,INDIRECT("ALS!"&amp;SUBSTITUTE(ADDRESS(1,A69+($AN$7-$AN$8),4),"1","")&amp;MATCH("ELEMENT",ALS!$A$1:$A$200,0)+ROW(ALS!$A$1:$A$200)-1),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69" s="22" t="e">
        <f ca="1">IF(ISERROR(INDIRECT("ALS!"&amp;SUBSTITUTE(ADDRESS(1,$A69+($AN$7-$AN$8),4),"1","")&amp;MATCH(D$3,ALS!$A:$A,0)+ROW(ALS!$A:$A)-1)),INDIRECT("ALS!"&amp;SUBSTITUTE(ADDRESS(1,$A69+($AN$7-$AN$8),4),"1","")&amp;MATCH(D$3,ALS!$A:$A,0)+ROW(ALS!$A:$A)-1),IF(INDIRECT("ALS!"&amp;SUBSTITUTE(ADDRESS(1,$A69+($AN$7-$AN$8),4),"1","")&amp;MATCH(D$3,ALS!$A:$A,0)+ROW(ALS!$A:$A)-1)="n.d.","n.d.",IF(VALUE(SUBSTITUTE(SUBSTITUTE(INDIRECT("ALS!"&amp;SUBSTITUTE(ADDRESS(1,$A69+($AN$7-$AN$8),4),"1","")&amp;MATCH(D$3,ALS!$A:$A,0)+ROW(ALS!$A:$A)-1),".",","),"&lt;",""))&lt;=AV$4,"&lt;"&amp;AV$4,VALUE(SUBSTITUTE(SUBSTITUTE(INDIRECT("ALS!"&amp;SUBSTITUTE(ADDRESS(1,$A69+($AN$7-$AN$8),4),"1","")&amp;MATCH(D$3,ALS!$A:$A,0)+ROW(ALS!$A:$A)-1),".",","),"&lt;","")))))</f>
        <v>#VALUE!</v>
      </c>
      <c r="E69" s="22" t="e">
        <f ca="1">IF(ISERROR(INDIRECT("ALS!"&amp;SUBSTITUTE(ADDRESS(1,$A69+($AN$7-$AN$8),4),"1","")&amp;MATCH(E$3,ALS!$A:$A,0)+ROW(ALS!$A:$A)-1)),INDIRECT("ALS!"&amp;SUBSTITUTE(ADDRESS(1,$A69+($AN$7-$AN$8),4),"1","")&amp;MATCH(E$3,ALS!$A:$A,0)+ROW(ALS!$A:$A)-1),IF(INDIRECT("ALS!"&amp;SUBSTITUTE(ADDRESS(1,$A69+($AN$7-$AN$8),4),"1","")&amp;MATCH(E$3,ALS!$A:$A,0)+ROW(ALS!$A:$A)-1)="n.d.","n.d.",IF(VALUE(SUBSTITUTE(SUBSTITUTE(INDIRECT("ALS!"&amp;SUBSTITUTE(ADDRESS(1,$A69+($AN$7-$AN$8),4),"1","")&amp;MATCH(E$3,ALS!$A:$A,0)+ROW(ALS!$A:$A)-1),".",","),"&lt;",""))&lt;=AW$4,"&lt;"&amp;AW$4,VALUE(SUBSTITUTE(SUBSTITUTE(INDIRECT("ALS!"&amp;SUBSTITUTE(ADDRESS(1,$A69+($AN$7-$AN$8),4),"1","")&amp;MATCH(E$3,ALS!$A:$A,0)+ROW(ALS!$A:$A)-1),".",","),"&lt;","")))))</f>
        <v>#VALUE!</v>
      </c>
      <c r="F69" s="22" t="e">
        <f ca="1">IF(ISERROR(INDIRECT("ALS!"&amp;SUBSTITUTE(ADDRESS(1,$A69+($AN$7-$AN$8),4),"1","")&amp;MATCH(F$3,ALS!$A:$A,0)+ROW(ALS!$A:$A)-1)),INDIRECT("ALS!"&amp;SUBSTITUTE(ADDRESS(1,$A69+($AN$7-$AN$8),4),"1","")&amp;MATCH(F$3,ALS!$A:$A,0)+ROW(ALS!$A:$A)-1),IF(INDIRECT("ALS!"&amp;SUBSTITUTE(ADDRESS(1,$A69+($AN$7-$AN$8),4),"1","")&amp;MATCH(F$3,ALS!$A:$A,0)+ROW(ALS!$A:$A)-1)="n.d.","n.d.",IF(VALUE(SUBSTITUTE(SUBSTITUTE(INDIRECT("ALS!"&amp;SUBSTITUTE(ADDRESS(1,$A69+($AN$7-$AN$8),4),"1","")&amp;MATCH(F$3,ALS!$A:$A,0)+ROW(ALS!$A:$A)-1),".",","),"&lt;",""))&lt;=AX$4,"&lt;"&amp;AX$4,VALUE(SUBSTITUTE(SUBSTITUTE(INDIRECT("ALS!"&amp;SUBSTITUTE(ADDRESS(1,$A69+($AN$7-$AN$8),4),"1","")&amp;MATCH(F$3,ALS!$A:$A,0)+ROW(ALS!$A:$A)-1),".",","),"&lt;","")))))</f>
        <v>#VALUE!</v>
      </c>
      <c r="G69" s="26" t="e">
        <f ca="1">_xlfn.LET(_xlpm.GetVal,INDIRECT("ALS!"&amp;SUBSTITUTE(ADDRESS(1,$A69+($AN$7-$AN$8),4),"1","")&amp;MATCH(G$3,ALS!$A:$A,0)+ROW(ALS!$A$1:$A$200)-1),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69" s="26" t="e">
        <f ca="1">_xlfn.LET(_xlpm.GetVal,INDIRECT("ALS!"&amp;SUBSTITUTE(ADDRESS(1,$A69+($AN$7-$AN$8),4),"1","")&amp;MATCH(H$3,ALS!$A:$A,0)+ROW(ALS!$A$1:$A$200)-1),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69" s="26" t="e">
        <f ca="1">_xlfn.LET(_xlpm.GetVal,INDIRECT("ALS!"&amp;SUBSTITUTE(ADDRESS(1,$A69+($AN$7-$AN$8),4),"1","")&amp;MATCH(I$3,ALS!$A:$A,0)+ROW(ALS!$A$1:$A$200)-1),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69" s="26" t="e">
        <f ca="1">_xlfn.LET(_xlpm.GetVal,INDIRECT("ALS!"&amp;SUBSTITUTE(ADDRESS(1,$A69+($AN$7-$AN$8),4),"1","")&amp;MATCH(J$3,ALS!$A:$A,0)+ROW(ALS!$A$1:$A$200)-1),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69" s="26" t="e">
        <f ca="1">_xlfn.LET(_xlpm.GetVal,INDIRECT("ALS!"&amp;SUBSTITUTE(ADDRESS(1,$A69+($AN$7-$AN$8),4),"1","")&amp;MATCH(K$3,ALS!$A:$A,0)+ROW(ALS!$A$1:$A$200)-1),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69" s="26" t="e">
        <f ca="1">_xlfn.LET(_xlpm.GetVal,INDIRECT("ALS!"&amp;SUBSTITUTE(ADDRESS(1,$A69+($AN$7-$AN$8),4),"1","")&amp;MATCH(L$3,ALS!$A:$A,0)+ROW(ALS!$A$1:$A$200)-1),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69" s="26" t="e">
        <f ca="1">_xlfn.LET(_xlpm.GetVal,INDIRECT("ALS!"&amp;SUBSTITUTE(ADDRESS(1,$A69+($AN$7-$AN$8),4),"1","")&amp;MATCH(M$3,ALS!$A:$A,0)+ROW(ALS!$A$1:$A$200)-1),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69" s="26" t="e">
        <f ca="1">_xlfn.LET(_xlpm.GetVal,INDIRECT("ALS!"&amp;SUBSTITUTE(ADDRESS(1,$A69+($AN$7-$AN$8),4),"1","")&amp;MATCH(N$3,ALS!$A:$A,0)+ROW(ALS!$A$1:$A$200)-1),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69" s="26" t="e">
        <f ca="1">_xlfn.LET(_xlpm.GetVal,INDIRECT("ALS!"&amp;SUBSTITUTE(ADDRESS(1,$A69+($AN$7-$AN$8),4),"1","")&amp;MATCH(O$3,ALS!$A:$A,0)+ROW(ALS!$A$1:$A$200)-1),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69" s="26" t="e">
        <f ca="1">_xlfn.LET(_xlpm.GetVal,INDIRECT("ALS!"&amp;SUBSTITUTE(ADDRESS(1,$A69+($AN$7-$AN$8),4),"1","")&amp;MATCH(P$3,ALS!$A:$A,0)+ROW(ALS!$A$1:$A$200)-1),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69" s="26" t="e">
        <f ca="1">_xlfn.LET(_xlpm.GetVal,INDIRECT("ALS!"&amp;SUBSTITUTE(ADDRESS(1,$A69+($AN$7-$AN$8),4),"1","")&amp;MATCH(Q$3,ALS!$A:$A,0)+ROW(ALS!$A$1:$A$200)-1),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69" s="26" t="e">
        <f ca="1">_xlfn.LET(_xlpm.GetVal,INDIRECT("ALS!"&amp;SUBSTITUTE(ADDRESS(1,$A69+($AN$7-$AN$8),4),"1","")&amp;MATCH(R$3,ALS!$A:$A,0)+ROW(ALS!$A$1:$A$200)-1),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69" s="26" t="e">
        <f ca="1">_xlfn.LET(_xlpm.GetVal,INDIRECT("ALS!"&amp;SUBSTITUTE(ADDRESS(1,$A69+($AN$7-$AN$8),4),"1","")&amp;MATCH(S$3,ALS!$A:$A,0)+ROW(ALS!$A$1:$A$200)-1),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69" s="26" t="e">
        <f ca="1">_xlfn.LET(_xlpm.GetVal,INDIRECT("ALS!"&amp;SUBSTITUTE(ADDRESS(1,$A69+($AN$7-$AN$8),4),"1","")&amp;MATCH(T$3,ALS!$A:$A,0)+ROW(ALS!$A$1:$A$200)-1),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69" s="26" t="e">
        <f ca="1">_xlfn.LET(_xlpm.GetVal,INDIRECT("ALS!"&amp;SUBSTITUTE(ADDRESS(1,$A69+($AN$7-$AN$8),4),"1","")&amp;MATCH(U$3,ALS!$A:$A,0)+ROW(ALS!$A$1:$A$200)-1),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69" s="26" t="e">
        <f ca="1">_xlfn.LET(_xlpm.GetVal,INDIRECT("ALS!"&amp;SUBSTITUTE(ADDRESS(1,$A69+($AN$7-$AN$8),4),"1","")&amp;MATCH(V$3,ALS!$A:$A,0)+ROW(ALS!$A$1:$A$200)-1),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69" s="26" t="e">
        <f ca="1">_xlfn.LET(_xlpm.GetVal,INDIRECT("ALS!"&amp;SUBSTITUTE(ADDRESS(1,$A69+($AN$7-$AN$8),4),"1","")&amp;MATCH(W$3,ALS!$A:$A,0)+ROW(ALS!$A$1:$A$200)-1),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69" s="26" t="e">
        <f ca="1">_xlfn.LET(_xlpm.GetVal,INDIRECT("ALS!"&amp;SUBSTITUTE(ADDRESS(1,$A69+($AN$7-$AN$8),4),"1","")&amp;MATCH(X$3,ALS!$A:$A,0)+ROW(ALS!$A$1:$A$200)-1),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69" s="26" t="e">
        <f ca="1">_xlfn.LET(_xlpm.GetVal,INDIRECT("ALS!"&amp;SUBSTITUTE(ADDRESS(1,$A69+($AN$7-$AN$8),4),"1","")&amp;MATCH(Y$3,ALS!$A:$A,0)+ROW(ALS!$A$1:$A$200)-1),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69" s="26" t="e">
        <f ca="1">_xlfn.LET(_xlpm.GetVal,INDIRECT("ALS!"&amp;SUBSTITUTE(ADDRESS(1,$A69+($AN$7-$AN$8),4),"1","")&amp;MATCH(Z$3,ALS!$A:$A,0)+ROW(ALS!$A$1:$A$200)-1),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69" s="26" t="e">
        <f ca="1">_xlfn.LET(_xlpm.GetVal,INDIRECT("ALS!"&amp;SUBSTITUTE(ADDRESS(1,$A69+($AN$7-$AN$8),4),"1","")&amp;MATCH(AA$3,ALS!$A:$A,0)+ROW(ALS!$A$1:$A$200)-1),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69" s="26" t="e">
        <f ca="1">_xlfn.LET(_xlpm.GetVal,INDIRECT("ALS!"&amp;SUBSTITUTE(ADDRESS(1,$A69+($AN$7-$AN$8),4),"1","")&amp;MATCH(AB$3,ALS!$A:$A,0)+ROW(ALS!$A$1:$A$200)-1),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69" s="26" t="e">
        <f ca="1">_xlfn.LET(_xlpm.GetVal,INDIRECT("ALS!"&amp;SUBSTITUTE(ADDRESS(1,$A69+($AN$7-$AN$8),4),"1","")&amp;MATCH(AC$3,ALS!$A:$A,0)+ROW(ALS!$A$1:$A$200)-1),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69" s="26" t="e">
        <f ca="1">_xlfn.LET(_xlpm.GetVal,INDIRECT("ALS!"&amp;SUBSTITUTE(ADDRESS(1,$A69+($AN$7-$AN$8),4),"1","")&amp;MATCH(AD$3,ALS!$A:$A,0)+ROW(ALS!$A$1:$A$200)-1),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69" s="26" t="e">
        <f ca="1">_xlfn.LET(_xlpm.GetVal,INDIRECT("ALS!"&amp;SUBSTITUTE(ADDRESS(1,$A69+($AN$7-$AN$8),4),"1","")&amp;MATCH(AE$3,ALS!$A:$A,0)+ROW(ALS!$A$1:$A$200)-1),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69" s="26" t="e">
        <f ca="1">_xlfn.LET(_xlpm.GetVal,INDIRECT("ALS!"&amp;SUBSTITUTE(ADDRESS(1,$A69+($AN$7-$AN$8),4),"1","")&amp;MATCH(AF$3,ALS!$A:$A,0)+ROW(ALS!$A$1:$A$200)-1),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69" s="26" t="e">
        <f ca="1">_xlfn.LET(_xlpm.GetVal,INDIRECT("ALS!"&amp;SUBSTITUTE(ADDRESS(1,$A69+($AN$7-$AN$8),4),"1","")&amp;MATCH(AG$3,ALS!$A:$A,0)+ROW(ALS!$A$1:$A$200)-1),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69" s="25" t="str">
        <f t="shared" ca="1" si="7"/>
        <v/>
      </c>
      <c r="AI69" s="26" t="e">
        <f ca="1">_xlfn.IFS(SUBSTITUTE(INDIRECT("ALS!"&amp;SUBSTITUTE(ADDRESS(1,$A69+($AN$7-$AN$8),4),"1","")&amp;MATCH(AI$3,ALS!$A:$A,0)+ROW(ALS!$A:$A)-1)," ","")="","",ISERROR(INDIRECT("ALS!"&amp;SUBSTITUTE(ADDRESS(1,$A69+($AN$7-$AN$8),4),"1","")&amp;MATCH(AI$3,ALS!$A:$A,0)+ROW(ALS!$A:$A)-1)),INDIRECT("ALS!"&amp;SUBSTITUTE(ADDRESS(1,$A69+($AN$7-$AN$8),4),"1","")&amp;MATCH(AI$3,ALS!$A:$A,0)+ROW(ALS!$A:$A)-1),OR(LOWER(SUBSTITUTE(SUBSTITUTE(INDIRECT("ALS!"&amp;SUBSTITUTE(ADDRESS(1,$A69+($AN$7-$AN$8),4),"1","")&amp;MATCH(AI$3,ALS!$A:$A,0)+ROW(ALS!$A:$A)-1),".","")," ",""))="nd",LOWER(SUBSTITUTE(SUBSTITUTE(INDIRECT("ALS!"&amp;SUBSTITUTE(ADDRESS(1,$A69+($AN$7-$AN$8),4),"1","")&amp;MATCH(AI$3,ALS!$A:$A,0)+ROW(ALS!$A:$A)-1),".","")," ",""))="ikkepåvist"),"n.d.",OR(LEFT(LOWER(SUBSTITUTE(SUBSTITUTE(INDIRECT("ALS!"&amp;SUBSTITUTE(ADDRESS(1,$A69+($AN$7-$AN$8),4),"1","")&amp;MATCH(AI$3,ALS!$A:$A,0)+ROW(ALS!$A:$A)-1),".",",")," ","")),2)="&lt; ",LEFT(LOWER(SUBSTITUTE(SUBSTITUTE(INDIRECT("ALS!"&amp;SUBSTITUTE(ADDRESS(1,$A69+($AN$7-$AN$8),4),"1","")&amp;MATCH(AI$3,ALS!$A:$A,0)+ROW(ALS!$A:$A)-1),".",",")," ","")),1)="&lt;"),"&lt;"&amp;VALUE(SUBSTITUTE(SUBSTITUTE(SUBSTITUTE(INDIRECT("ALS!"&amp;SUBSTITUTE(ADDRESS(1,$A69+($AN$7-$AN$8),4),"1","")&amp;MATCH(AI$3,ALS!$A:$A,0)+ROW(ALS!$A:$A)-1),".",",")," ",""),"&lt;",""))*AI$2,NOT(ISERROR(VALUE(SUBSTITUTE(SUBSTITUTE(INDIRECT("ALS!"&amp;SUBSTITUTE(ADDRESS(1,$A69+($AN$7-$AN$8),4),"1","")&amp;MATCH(AI$3,ALS!$A:$A,0)+ROW(ALS!$A:$A)-1),".",",")," ","")))),VALUE(SUBSTITUTE(SUBSTITUTE(INDIRECT("ALS!"&amp;SUBSTITUTE(ADDRESS(1,$A69+($AN$7-$AN$8),4),"1","")&amp;MATCH(AI$3,ALS!$A:$A,0)+ROW(ALS!$A:$A)-1),".",",")," ","")),TRUE,"ERROR")</f>
        <v>#VALUE!</v>
      </c>
      <c r="AJ69" s="26" t="e">
        <f ca="1">_xlfn.IFS(SUBSTITUTE(INDIRECT("ALS!"&amp;SUBSTITUTE(ADDRESS(1,$A69+($AN$7-$AN$8),4),"1","")&amp;MATCH(AJ$3,ALS!$A:$A,0)+ROW(ALS!$A:$A)-1)," ","")="","",ISERROR(INDIRECT("ALS!"&amp;SUBSTITUTE(ADDRESS(1,$A69+($AN$7-$AN$8),4),"1","")&amp;MATCH(AJ$3,ALS!$A:$A,0)+ROW(ALS!$A:$A)-1)),INDIRECT("ALS!"&amp;SUBSTITUTE(ADDRESS(1,$A69+($AN$7-$AN$8),4),"1","")&amp;MATCH(AJ$3,ALS!$A:$A,0)+ROW(ALS!$A:$A)-1),OR(LOWER(SUBSTITUTE(SUBSTITUTE(INDIRECT("ALS!"&amp;SUBSTITUTE(ADDRESS(1,$A69+($AN$7-$AN$8),4),"1","")&amp;MATCH(AJ$3,ALS!$A:$A,0)+ROW(ALS!$A:$A)-1),".","")," ",""))="nd",LOWER(SUBSTITUTE(SUBSTITUTE(INDIRECT("ALS!"&amp;SUBSTITUTE(ADDRESS(1,$A69+($AN$7-$AN$8),4),"1","")&amp;MATCH(AJ$3,ALS!$A:$A,0)+ROW(ALS!$A:$A)-1),".","")," ",""))="ikkepåvist"),"n.d.",OR(LEFT(LOWER(SUBSTITUTE(SUBSTITUTE(INDIRECT("ALS!"&amp;SUBSTITUTE(ADDRESS(1,$A69+($AN$7-$AN$8),4),"1","")&amp;MATCH(AJ$3,ALS!$A:$A,0)+ROW(ALS!$A:$A)-1),".",",")," ","")),2)="&lt; ",LEFT(LOWER(SUBSTITUTE(SUBSTITUTE(INDIRECT("ALS!"&amp;SUBSTITUTE(ADDRESS(1,$A69+($AN$7-$AN$8),4),"1","")&amp;MATCH(AJ$3,ALS!$A:$A,0)+ROW(ALS!$A:$A)-1),".",",")," ","")),1)="&lt;"),"&lt;"&amp;VALUE(SUBSTITUTE(SUBSTITUTE(SUBSTITUTE(INDIRECT("ALS!"&amp;SUBSTITUTE(ADDRESS(1,$A69+($AN$7-$AN$8),4),"1","")&amp;MATCH(AJ$3,ALS!$A:$A,0)+ROW(ALS!$A:$A)-1),".",",")," ",""),"&lt;",""))*AJ$2,NOT(ISERROR(VALUE(SUBSTITUTE(SUBSTITUTE(INDIRECT("ALS!"&amp;SUBSTITUTE(ADDRESS(1,$A69+($AN$7-$AN$8),4),"1","")&amp;MATCH(AJ$3,ALS!$A:$A,0)+ROW(ALS!$A:$A)-1),".",",")," ","")))),VALUE(SUBSTITUTE(SUBSTITUTE(INDIRECT("ALS!"&amp;SUBSTITUTE(ADDRESS(1,$A69+($AN$7-$AN$8),4),"1","")&amp;MATCH(AJ$3,ALS!$A:$A,0)+ROW(ALS!$A:$A)-1),".",",")," ","")),TRUE,"ERROR")</f>
        <v>#VALUE!</v>
      </c>
    </row>
    <row r="70" spans="1:36" x14ac:dyDescent="0.25">
      <c r="A70" t="e">
        <f t="shared" ca="1" si="8"/>
        <v>#VALUE!</v>
      </c>
      <c r="B70" t="e">
        <f ca="1">IF(
LEN(C70)&gt;0,
SUBSTITUTE(SUBSTITUTE(SUBSTITUTE(INDIRECT("ALS!"&amp;SUBSTITUTE(ADDRESS(1,A70+($AN$7-$AN$8),4),"1","")&amp;MATCH("ELEMENT",ALS!A:A,0)+ROW(ALS!A:A)-1),"Jord",""),"Sediment",""),C70,""),
SUBSTITUTE(SUBSTITUTE(INDIRECT("ALS!"&amp;SUBSTITUTE(ADDRESS(1,A70+($AN$7-$AN$8),4),"1","")&amp;MATCH("ELEMENT",ALS!A:A,0)+ROW(ALS!A:A)-1),"Jord",""),"Sediment","")
)</f>
        <v>#VALUE!</v>
      </c>
      <c r="C70" t="str">
        <f ca="1" xml:space="preserve">
_xlfn.LET(_xlpm.GetName,INDIRECT("ALS!"&amp;SUBSTITUTE(ADDRESS(1,A70+($AN$7-$AN$8),4),"1","")&amp;MATCH("ELEMENT",ALS!$A$1:$A$200,0)+ROW(ALS!$A$1:$A$200)-1),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70" s="22" t="e">
        <f ca="1">IF(ISERROR(INDIRECT("ALS!"&amp;SUBSTITUTE(ADDRESS(1,$A70+($AN$7-$AN$8),4),"1","")&amp;MATCH(D$3,ALS!$A:$A,0)+ROW(ALS!$A:$A)-1)),INDIRECT("ALS!"&amp;SUBSTITUTE(ADDRESS(1,$A70+($AN$7-$AN$8),4),"1","")&amp;MATCH(D$3,ALS!$A:$A,0)+ROW(ALS!$A:$A)-1),IF(INDIRECT("ALS!"&amp;SUBSTITUTE(ADDRESS(1,$A70+($AN$7-$AN$8),4),"1","")&amp;MATCH(D$3,ALS!$A:$A,0)+ROW(ALS!$A:$A)-1)="n.d.","n.d.",IF(VALUE(SUBSTITUTE(SUBSTITUTE(INDIRECT("ALS!"&amp;SUBSTITUTE(ADDRESS(1,$A70+($AN$7-$AN$8),4),"1","")&amp;MATCH(D$3,ALS!$A:$A,0)+ROW(ALS!$A:$A)-1),".",","),"&lt;",""))&lt;=AV$4,"&lt;"&amp;AV$4,VALUE(SUBSTITUTE(SUBSTITUTE(INDIRECT("ALS!"&amp;SUBSTITUTE(ADDRESS(1,$A70+($AN$7-$AN$8),4),"1","")&amp;MATCH(D$3,ALS!$A:$A,0)+ROW(ALS!$A:$A)-1),".",","),"&lt;","")))))</f>
        <v>#VALUE!</v>
      </c>
      <c r="E70" s="22" t="e">
        <f ca="1">IF(ISERROR(INDIRECT("ALS!"&amp;SUBSTITUTE(ADDRESS(1,$A70+($AN$7-$AN$8),4),"1","")&amp;MATCH(E$3,ALS!$A:$A,0)+ROW(ALS!$A:$A)-1)),INDIRECT("ALS!"&amp;SUBSTITUTE(ADDRESS(1,$A70+($AN$7-$AN$8),4),"1","")&amp;MATCH(E$3,ALS!$A:$A,0)+ROW(ALS!$A:$A)-1),IF(INDIRECT("ALS!"&amp;SUBSTITUTE(ADDRESS(1,$A70+($AN$7-$AN$8),4),"1","")&amp;MATCH(E$3,ALS!$A:$A,0)+ROW(ALS!$A:$A)-1)="n.d.","n.d.",IF(VALUE(SUBSTITUTE(SUBSTITUTE(INDIRECT("ALS!"&amp;SUBSTITUTE(ADDRESS(1,$A70+($AN$7-$AN$8),4),"1","")&amp;MATCH(E$3,ALS!$A:$A,0)+ROW(ALS!$A:$A)-1),".",","),"&lt;",""))&lt;=AW$4,"&lt;"&amp;AW$4,VALUE(SUBSTITUTE(SUBSTITUTE(INDIRECT("ALS!"&amp;SUBSTITUTE(ADDRESS(1,$A70+($AN$7-$AN$8),4),"1","")&amp;MATCH(E$3,ALS!$A:$A,0)+ROW(ALS!$A:$A)-1),".",","),"&lt;","")))))</f>
        <v>#VALUE!</v>
      </c>
      <c r="F70" s="22" t="e">
        <f ca="1">IF(ISERROR(INDIRECT("ALS!"&amp;SUBSTITUTE(ADDRESS(1,$A70+($AN$7-$AN$8),4),"1","")&amp;MATCH(F$3,ALS!$A:$A,0)+ROW(ALS!$A:$A)-1)),INDIRECT("ALS!"&amp;SUBSTITUTE(ADDRESS(1,$A70+($AN$7-$AN$8),4),"1","")&amp;MATCH(F$3,ALS!$A:$A,0)+ROW(ALS!$A:$A)-1),IF(INDIRECT("ALS!"&amp;SUBSTITUTE(ADDRESS(1,$A70+($AN$7-$AN$8),4),"1","")&amp;MATCH(F$3,ALS!$A:$A,0)+ROW(ALS!$A:$A)-1)="n.d.","n.d.",IF(VALUE(SUBSTITUTE(SUBSTITUTE(INDIRECT("ALS!"&amp;SUBSTITUTE(ADDRESS(1,$A70+($AN$7-$AN$8),4),"1","")&amp;MATCH(F$3,ALS!$A:$A,0)+ROW(ALS!$A:$A)-1),".",","),"&lt;",""))&lt;=AX$4,"&lt;"&amp;AX$4,VALUE(SUBSTITUTE(SUBSTITUTE(INDIRECT("ALS!"&amp;SUBSTITUTE(ADDRESS(1,$A70+($AN$7-$AN$8),4),"1","")&amp;MATCH(F$3,ALS!$A:$A,0)+ROW(ALS!$A:$A)-1),".",","),"&lt;","")))))</f>
        <v>#VALUE!</v>
      </c>
      <c r="G70" s="26" t="e">
        <f ca="1">_xlfn.LET(_xlpm.GetVal,INDIRECT("ALS!"&amp;SUBSTITUTE(ADDRESS(1,$A70+($AN$7-$AN$8),4),"1","")&amp;MATCH(G$3,ALS!$A:$A,0)+ROW(ALS!$A$1:$A$200)-1),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70" s="26" t="e">
        <f ca="1">_xlfn.LET(_xlpm.GetVal,INDIRECT("ALS!"&amp;SUBSTITUTE(ADDRESS(1,$A70+($AN$7-$AN$8),4),"1","")&amp;MATCH(H$3,ALS!$A:$A,0)+ROW(ALS!$A$1:$A$200)-1),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70" s="26" t="e">
        <f ca="1">_xlfn.LET(_xlpm.GetVal,INDIRECT("ALS!"&amp;SUBSTITUTE(ADDRESS(1,$A70+($AN$7-$AN$8),4),"1","")&amp;MATCH(I$3,ALS!$A:$A,0)+ROW(ALS!$A$1:$A$200)-1),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70" s="26" t="e">
        <f ca="1">_xlfn.LET(_xlpm.GetVal,INDIRECT("ALS!"&amp;SUBSTITUTE(ADDRESS(1,$A70+($AN$7-$AN$8),4),"1","")&amp;MATCH(J$3,ALS!$A:$A,0)+ROW(ALS!$A$1:$A$200)-1),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70" s="26" t="e">
        <f ca="1">_xlfn.LET(_xlpm.GetVal,INDIRECT("ALS!"&amp;SUBSTITUTE(ADDRESS(1,$A70+($AN$7-$AN$8),4),"1","")&amp;MATCH(K$3,ALS!$A:$A,0)+ROW(ALS!$A$1:$A$200)-1),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70" s="26" t="e">
        <f ca="1">_xlfn.LET(_xlpm.GetVal,INDIRECT("ALS!"&amp;SUBSTITUTE(ADDRESS(1,$A70+($AN$7-$AN$8),4),"1","")&amp;MATCH(L$3,ALS!$A:$A,0)+ROW(ALS!$A$1:$A$200)-1),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70" s="26" t="e">
        <f ca="1">_xlfn.LET(_xlpm.GetVal,INDIRECT("ALS!"&amp;SUBSTITUTE(ADDRESS(1,$A70+($AN$7-$AN$8),4),"1","")&amp;MATCH(M$3,ALS!$A:$A,0)+ROW(ALS!$A$1:$A$200)-1),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70" s="26" t="e">
        <f ca="1">_xlfn.LET(_xlpm.GetVal,INDIRECT("ALS!"&amp;SUBSTITUTE(ADDRESS(1,$A70+($AN$7-$AN$8),4),"1","")&amp;MATCH(N$3,ALS!$A:$A,0)+ROW(ALS!$A$1:$A$200)-1),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70" s="26" t="e">
        <f ca="1">_xlfn.LET(_xlpm.GetVal,INDIRECT("ALS!"&amp;SUBSTITUTE(ADDRESS(1,$A70+($AN$7-$AN$8),4),"1","")&amp;MATCH(O$3,ALS!$A:$A,0)+ROW(ALS!$A$1:$A$200)-1),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70" s="26" t="e">
        <f ca="1">_xlfn.LET(_xlpm.GetVal,INDIRECT("ALS!"&amp;SUBSTITUTE(ADDRESS(1,$A70+($AN$7-$AN$8),4),"1","")&amp;MATCH(P$3,ALS!$A:$A,0)+ROW(ALS!$A$1:$A$200)-1),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70" s="26" t="e">
        <f ca="1">_xlfn.LET(_xlpm.GetVal,INDIRECT("ALS!"&amp;SUBSTITUTE(ADDRESS(1,$A70+($AN$7-$AN$8),4),"1","")&amp;MATCH(Q$3,ALS!$A:$A,0)+ROW(ALS!$A$1:$A$200)-1),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70" s="26" t="e">
        <f ca="1">_xlfn.LET(_xlpm.GetVal,INDIRECT("ALS!"&amp;SUBSTITUTE(ADDRESS(1,$A70+($AN$7-$AN$8),4),"1","")&amp;MATCH(R$3,ALS!$A:$A,0)+ROW(ALS!$A$1:$A$200)-1),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70" s="26" t="e">
        <f ca="1">_xlfn.LET(_xlpm.GetVal,INDIRECT("ALS!"&amp;SUBSTITUTE(ADDRESS(1,$A70+($AN$7-$AN$8),4),"1","")&amp;MATCH(S$3,ALS!$A:$A,0)+ROW(ALS!$A$1:$A$200)-1),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70" s="26" t="e">
        <f ca="1">_xlfn.LET(_xlpm.GetVal,INDIRECT("ALS!"&amp;SUBSTITUTE(ADDRESS(1,$A70+($AN$7-$AN$8),4),"1","")&amp;MATCH(T$3,ALS!$A:$A,0)+ROW(ALS!$A$1:$A$200)-1),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70" s="26" t="e">
        <f ca="1">_xlfn.LET(_xlpm.GetVal,INDIRECT("ALS!"&amp;SUBSTITUTE(ADDRESS(1,$A70+($AN$7-$AN$8),4),"1","")&amp;MATCH(U$3,ALS!$A:$A,0)+ROW(ALS!$A$1:$A$200)-1),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70" s="26" t="e">
        <f ca="1">_xlfn.LET(_xlpm.GetVal,INDIRECT("ALS!"&amp;SUBSTITUTE(ADDRESS(1,$A70+($AN$7-$AN$8),4),"1","")&amp;MATCH(V$3,ALS!$A:$A,0)+ROW(ALS!$A$1:$A$200)-1),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70" s="26" t="e">
        <f ca="1">_xlfn.LET(_xlpm.GetVal,INDIRECT("ALS!"&amp;SUBSTITUTE(ADDRESS(1,$A70+($AN$7-$AN$8),4),"1","")&amp;MATCH(W$3,ALS!$A:$A,0)+ROW(ALS!$A$1:$A$200)-1),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70" s="26" t="e">
        <f ca="1">_xlfn.LET(_xlpm.GetVal,INDIRECT("ALS!"&amp;SUBSTITUTE(ADDRESS(1,$A70+($AN$7-$AN$8),4),"1","")&amp;MATCH(X$3,ALS!$A:$A,0)+ROW(ALS!$A$1:$A$200)-1),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70" s="26" t="e">
        <f ca="1">_xlfn.LET(_xlpm.GetVal,INDIRECT("ALS!"&amp;SUBSTITUTE(ADDRESS(1,$A70+($AN$7-$AN$8),4),"1","")&amp;MATCH(Y$3,ALS!$A:$A,0)+ROW(ALS!$A$1:$A$200)-1),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70" s="26" t="e">
        <f ca="1">_xlfn.LET(_xlpm.GetVal,INDIRECT("ALS!"&amp;SUBSTITUTE(ADDRESS(1,$A70+($AN$7-$AN$8),4),"1","")&amp;MATCH(Z$3,ALS!$A:$A,0)+ROW(ALS!$A$1:$A$200)-1),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70" s="26" t="e">
        <f ca="1">_xlfn.LET(_xlpm.GetVal,INDIRECT("ALS!"&amp;SUBSTITUTE(ADDRESS(1,$A70+($AN$7-$AN$8),4),"1","")&amp;MATCH(AA$3,ALS!$A:$A,0)+ROW(ALS!$A$1:$A$200)-1),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70" s="26" t="e">
        <f ca="1">_xlfn.LET(_xlpm.GetVal,INDIRECT("ALS!"&amp;SUBSTITUTE(ADDRESS(1,$A70+($AN$7-$AN$8),4),"1","")&amp;MATCH(AB$3,ALS!$A:$A,0)+ROW(ALS!$A$1:$A$200)-1),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70" s="26" t="e">
        <f ca="1">_xlfn.LET(_xlpm.GetVal,INDIRECT("ALS!"&amp;SUBSTITUTE(ADDRESS(1,$A70+($AN$7-$AN$8),4),"1","")&amp;MATCH(AC$3,ALS!$A:$A,0)+ROW(ALS!$A$1:$A$200)-1),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70" s="26" t="e">
        <f ca="1">_xlfn.LET(_xlpm.GetVal,INDIRECT("ALS!"&amp;SUBSTITUTE(ADDRESS(1,$A70+($AN$7-$AN$8),4),"1","")&amp;MATCH(AD$3,ALS!$A:$A,0)+ROW(ALS!$A$1:$A$200)-1),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70" s="26" t="e">
        <f ca="1">_xlfn.LET(_xlpm.GetVal,INDIRECT("ALS!"&amp;SUBSTITUTE(ADDRESS(1,$A70+($AN$7-$AN$8),4),"1","")&amp;MATCH(AE$3,ALS!$A:$A,0)+ROW(ALS!$A$1:$A$200)-1),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70" s="26" t="e">
        <f ca="1">_xlfn.LET(_xlpm.GetVal,INDIRECT("ALS!"&amp;SUBSTITUTE(ADDRESS(1,$A70+($AN$7-$AN$8),4),"1","")&amp;MATCH(AF$3,ALS!$A:$A,0)+ROW(ALS!$A$1:$A$200)-1),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70" s="26" t="e">
        <f ca="1">_xlfn.LET(_xlpm.GetVal,INDIRECT("ALS!"&amp;SUBSTITUTE(ADDRESS(1,$A70+($AN$7-$AN$8),4),"1","")&amp;MATCH(AG$3,ALS!$A:$A,0)+ROW(ALS!$A$1:$A$200)-1),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70" s="25" t="str">
        <f t="shared" ca="1" si="7"/>
        <v/>
      </c>
      <c r="AI70" s="26" t="e">
        <f ca="1">_xlfn.IFS(SUBSTITUTE(INDIRECT("ALS!"&amp;SUBSTITUTE(ADDRESS(1,$A70+($AN$7-$AN$8),4),"1","")&amp;MATCH(AI$3,ALS!$A:$A,0)+ROW(ALS!$A:$A)-1)," ","")="","",ISERROR(INDIRECT("ALS!"&amp;SUBSTITUTE(ADDRESS(1,$A70+($AN$7-$AN$8),4),"1","")&amp;MATCH(AI$3,ALS!$A:$A,0)+ROW(ALS!$A:$A)-1)),INDIRECT("ALS!"&amp;SUBSTITUTE(ADDRESS(1,$A70+($AN$7-$AN$8),4),"1","")&amp;MATCH(AI$3,ALS!$A:$A,0)+ROW(ALS!$A:$A)-1),OR(LOWER(SUBSTITUTE(SUBSTITUTE(INDIRECT("ALS!"&amp;SUBSTITUTE(ADDRESS(1,$A70+($AN$7-$AN$8),4),"1","")&amp;MATCH(AI$3,ALS!$A:$A,0)+ROW(ALS!$A:$A)-1),".","")," ",""))="nd",LOWER(SUBSTITUTE(SUBSTITUTE(INDIRECT("ALS!"&amp;SUBSTITUTE(ADDRESS(1,$A70+($AN$7-$AN$8),4),"1","")&amp;MATCH(AI$3,ALS!$A:$A,0)+ROW(ALS!$A:$A)-1),".","")," ",""))="ikkepåvist"),"n.d.",OR(LEFT(LOWER(SUBSTITUTE(SUBSTITUTE(INDIRECT("ALS!"&amp;SUBSTITUTE(ADDRESS(1,$A70+($AN$7-$AN$8),4),"1","")&amp;MATCH(AI$3,ALS!$A:$A,0)+ROW(ALS!$A:$A)-1),".",",")," ","")),2)="&lt; ",LEFT(LOWER(SUBSTITUTE(SUBSTITUTE(INDIRECT("ALS!"&amp;SUBSTITUTE(ADDRESS(1,$A70+($AN$7-$AN$8),4),"1","")&amp;MATCH(AI$3,ALS!$A:$A,0)+ROW(ALS!$A:$A)-1),".",",")," ","")),1)="&lt;"),"&lt;"&amp;VALUE(SUBSTITUTE(SUBSTITUTE(SUBSTITUTE(INDIRECT("ALS!"&amp;SUBSTITUTE(ADDRESS(1,$A70+($AN$7-$AN$8),4),"1","")&amp;MATCH(AI$3,ALS!$A:$A,0)+ROW(ALS!$A:$A)-1),".",",")," ",""),"&lt;",""))*AI$2,NOT(ISERROR(VALUE(SUBSTITUTE(SUBSTITUTE(INDIRECT("ALS!"&amp;SUBSTITUTE(ADDRESS(1,$A70+($AN$7-$AN$8),4),"1","")&amp;MATCH(AI$3,ALS!$A:$A,0)+ROW(ALS!$A:$A)-1),".",",")," ","")))),VALUE(SUBSTITUTE(SUBSTITUTE(INDIRECT("ALS!"&amp;SUBSTITUTE(ADDRESS(1,$A70+($AN$7-$AN$8),4),"1","")&amp;MATCH(AI$3,ALS!$A:$A,0)+ROW(ALS!$A:$A)-1),".",",")," ","")),TRUE,"ERROR")</f>
        <v>#VALUE!</v>
      </c>
      <c r="AJ70" s="26" t="e">
        <f ca="1">_xlfn.IFS(SUBSTITUTE(INDIRECT("ALS!"&amp;SUBSTITUTE(ADDRESS(1,$A70+($AN$7-$AN$8),4),"1","")&amp;MATCH(AJ$3,ALS!$A:$A,0)+ROW(ALS!$A:$A)-1)," ","")="","",ISERROR(INDIRECT("ALS!"&amp;SUBSTITUTE(ADDRESS(1,$A70+($AN$7-$AN$8),4),"1","")&amp;MATCH(AJ$3,ALS!$A:$A,0)+ROW(ALS!$A:$A)-1)),INDIRECT("ALS!"&amp;SUBSTITUTE(ADDRESS(1,$A70+($AN$7-$AN$8),4),"1","")&amp;MATCH(AJ$3,ALS!$A:$A,0)+ROW(ALS!$A:$A)-1),OR(LOWER(SUBSTITUTE(SUBSTITUTE(INDIRECT("ALS!"&amp;SUBSTITUTE(ADDRESS(1,$A70+($AN$7-$AN$8),4),"1","")&amp;MATCH(AJ$3,ALS!$A:$A,0)+ROW(ALS!$A:$A)-1),".","")," ",""))="nd",LOWER(SUBSTITUTE(SUBSTITUTE(INDIRECT("ALS!"&amp;SUBSTITUTE(ADDRESS(1,$A70+($AN$7-$AN$8),4),"1","")&amp;MATCH(AJ$3,ALS!$A:$A,0)+ROW(ALS!$A:$A)-1),".","")," ",""))="ikkepåvist"),"n.d.",OR(LEFT(LOWER(SUBSTITUTE(SUBSTITUTE(INDIRECT("ALS!"&amp;SUBSTITUTE(ADDRESS(1,$A70+($AN$7-$AN$8),4),"1","")&amp;MATCH(AJ$3,ALS!$A:$A,0)+ROW(ALS!$A:$A)-1),".",",")," ","")),2)="&lt; ",LEFT(LOWER(SUBSTITUTE(SUBSTITUTE(INDIRECT("ALS!"&amp;SUBSTITUTE(ADDRESS(1,$A70+($AN$7-$AN$8),4),"1","")&amp;MATCH(AJ$3,ALS!$A:$A,0)+ROW(ALS!$A:$A)-1),".",",")," ","")),1)="&lt;"),"&lt;"&amp;VALUE(SUBSTITUTE(SUBSTITUTE(SUBSTITUTE(INDIRECT("ALS!"&amp;SUBSTITUTE(ADDRESS(1,$A70+($AN$7-$AN$8),4),"1","")&amp;MATCH(AJ$3,ALS!$A:$A,0)+ROW(ALS!$A:$A)-1),".",",")," ",""),"&lt;",""))*AJ$2,NOT(ISERROR(VALUE(SUBSTITUTE(SUBSTITUTE(INDIRECT("ALS!"&amp;SUBSTITUTE(ADDRESS(1,$A70+($AN$7-$AN$8),4),"1","")&amp;MATCH(AJ$3,ALS!$A:$A,0)+ROW(ALS!$A:$A)-1),".",",")," ","")))),VALUE(SUBSTITUTE(SUBSTITUTE(INDIRECT("ALS!"&amp;SUBSTITUTE(ADDRESS(1,$A70+($AN$7-$AN$8),4),"1","")&amp;MATCH(AJ$3,ALS!$A:$A,0)+ROW(ALS!$A:$A)-1),".",",")," ","")),TRUE,"ERROR")</f>
        <v>#VALUE!</v>
      </c>
    </row>
    <row r="71" spans="1:36" x14ac:dyDescent="0.25">
      <c r="A71" t="e">
        <f t="shared" ca="1" si="8"/>
        <v>#VALUE!</v>
      </c>
      <c r="B71" t="e">
        <f ca="1">IF(
LEN(C71)&gt;0,
SUBSTITUTE(SUBSTITUTE(SUBSTITUTE(INDIRECT("ALS!"&amp;SUBSTITUTE(ADDRESS(1,A71+($AN$7-$AN$8),4),"1","")&amp;MATCH("ELEMENT",ALS!A:A,0)+ROW(ALS!A:A)-1),"Jord",""),"Sediment",""),C71,""),
SUBSTITUTE(SUBSTITUTE(INDIRECT("ALS!"&amp;SUBSTITUTE(ADDRESS(1,A71+($AN$7-$AN$8),4),"1","")&amp;MATCH("ELEMENT",ALS!A:A,0)+ROW(ALS!A:A)-1),"Jord",""),"Sediment","")
)</f>
        <v>#VALUE!</v>
      </c>
      <c r="C71" t="str">
        <f ca="1" xml:space="preserve">
_xlfn.LET(_xlpm.GetName,INDIRECT("ALS!"&amp;SUBSTITUTE(ADDRESS(1,A71+($AN$7-$AN$8),4),"1","")&amp;MATCH("ELEMENT",ALS!$A$1:$A$200,0)+ROW(ALS!$A$1:$A$200)-1),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71" s="22" t="e">
        <f ca="1">IF(ISERROR(INDIRECT("ALS!"&amp;SUBSTITUTE(ADDRESS(1,$A71+($AN$7-$AN$8),4),"1","")&amp;MATCH(D$3,ALS!$A:$A,0)+ROW(ALS!$A:$A)-1)),INDIRECT("ALS!"&amp;SUBSTITUTE(ADDRESS(1,$A71+($AN$7-$AN$8),4),"1","")&amp;MATCH(D$3,ALS!$A:$A,0)+ROW(ALS!$A:$A)-1),IF(INDIRECT("ALS!"&amp;SUBSTITUTE(ADDRESS(1,$A71+($AN$7-$AN$8),4),"1","")&amp;MATCH(D$3,ALS!$A:$A,0)+ROW(ALS!$A:$A)-1)="n.d.","n.d.",IF(VALUE(SUBSTITUTE(SUBSTITUTE(INDIRECT("ALS!"&amp;SUBSTITUTE(ADDRESS(1,$A71+($AN$7-$AN$8),4),"1","")&amp;MATCH(D$3,ALS!$A:$A,0)+ROW(ALS!$A:$A)-1),".",","),"&lt;",""))&lt;=AV$4,"&lt;"&amp;AV$4,VALUE(SUBSTITUTE(SUBSTITUTE(INDIRECT("ALS!"&amp;SUBSTITUTE(ADDRESS(1,$A71+($AN$7-$AN$8),4),"1","")&amp;MATCH(D$3,ALS!$A:$A,0)+ROW(ALS!$A:$A)-1),".",","),"&lt;","")))))</f>
        <v>#VALUE!</v>
      </c>
      <c r="E71" s="22" t="e">
        <f ca="1">IF(ISERROR(INDIRECT("ALS!"&amp;SUBSTITUTE(ADDRESS(1,$A71+($AN$7-$AN$8),4),"1","")&amp;MATCH(E$3,ALS!$A:$A,0)+ROW(ALS!$A:$A)-1)),INDIRECT("ALS!"&amp;SUBSTITUTE(ADDRESS(1,$A71+($AN$7-$AN$8),4),"1","")&amp;MATCH(E$3,ALS!$A:$A,0)+ROW(ALS!$A:$A)-1),IF(INDIRECT("ALS!"&amp;SUBSTITUTE(ADDRESS(1,$A71+($AN$7-$AN$8),4),"1","")&amp;MATCH(E$3,ALS!$A:$A,0)+ROW(ALS!$A:$A)-1)="n.d.","n.d.",IF(VALUE(SUBSTITUTE(SUBSTITUTE(INDIRECT("ALS!"&amp;SUBSTITUTE(ADDRESS(1,$A71+($AN$7-$AN$8),4),"1","")&amp;MATCH(E$3,ALS!$A:$A,0)+ROW(ALS!$A:$A)-1),".",","),"&lt;",""))&lt;=AW$4,"&lt;"&amp;AW$4,VALUE(SUBSTITUTE(SUBSTITUTE(INDIRECT("ALS!"&amp;SUBSTITUTE(ADDRESS(1,$A71+($AN$7-$AN$8),4),"1","")&amp;MATCH(E$3,ALS!$A:$A,0)+ROW(ALS!$A:$A)-1),".",","),"&lt;","")))))</f>
        <v>#VALUE!</v>
      </c>
      <c r="F71" s="22" t="e">
        <f ca="1">IF(ISERROR(INDIRECT("ALS!"&amp;SUBSTITUTE(ADDRESS(1,$A71+($AN$7-$AN$8),4),"1","")&amp;MATCH(F$3,ALS!$A:$A,0)+ROW(ALS!$A:$A)-1)),INDIRECT("ALS!"&amp;SUBSTITUTE(ADDRESS(1,$A71+($AN$7-$AN$8),4),"1","")&amp;MATCH(F$3,ALS!$A:$A,0)+ROW(ALS!$A:$A)-1),IF(INDIRECT("ALS!"&amp;SUBSTITUTE(ADDRESS(1,$A71+($AN$7-$AN$8),4),"1","")&amp;MATCH(F$3,ALS!$A:$A,0)+ROW(ALS!$A:$A)-1)="n.d.","n.d.",IF(VALUE(SUBSTITUTE(SUBSTITUTE(INDIRECT("ALS!"&amp;SUBSTITUTE(ADDRESS(1,$A71+($AN$7-$AN$8),4),"1","")&amp;MATCH(F$3,ALS!$A:$A,0)+ROW(ALS!$A:$A)-1),".",","),"&lt;",""))&lt;=AX$4,"&lt;"&amp;AX$4,VALUE(SUBSTITUTE(SUBSTITUTE(INDIRECT("ALS!"&amp;SUBSTITUTE(ADDRESS(1,$A71+($AN$7-$AN$8),4),"1","")&amp;MATCH(F$3,ALS!$A:$A,0)+ROW(ALS!$A:$A)-1),".",","),"&lt;","")))))</f>
        <v>#VALUE!</v>
      </c>
      <c r="G71" s="26" t="e">
        <f ca="1">_xlfn.LET(_xlpm.GetVal,INDIRECT("ALS!"&amp;SUBSTITUTE(ADDRESS(1,$A71+($AN$7-$AN$8),4),"1","")&amp;MATCH(G$3,ALS!$A:$A,0)+ROW(ALS!$A$1:$A$200)-1),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71" s="26" t="e">
        <f ca="1">_xlfn.LET(_xlpm.GetVal,INDIRECT("ALS!"&amp;SUBSTITUTE(ADDRESS(1,$A71+($AN$7-$AN$8),4),"1","")&amp;MATCH(H$3,ALS!$A:$A,0)+ROW(ALS!$A$1:$A$200)-1),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71" s="26" t="e">
        <f ca="1">_xlfn.LET(_xlpm.GetVal,INDIRECT("ALS!"&amp;SUBSTITUTE(ADDRESS(1,$A71+($AN$7-$AN$8),4),"1","")&amp;MATCH(I$3,ALS!$A:$A,0)+ROW(ALS!$A$1:$A$200)-1),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71" s="26" t="e">
        <f ca="1">_xlfn.LET(_xlpm.GetVal,INDIRECT("ALS!"&amp;SUBSTITUTE(ADDRESS(1,$A71+($AN$7-$AN$8),4),"1","")&amp;MATCH(J$3,ALS!$A:$A,0)+ROW(ALS!$A$1:$A$200)-1),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71" s="26" t="e">
        <f ca="1">_xlfn.LET(_xlpm.GetVal,INDIRECT("ALS!"&amp;SUBSTITUTE(ADDRESS(1,$A71+($AN$7-$AN$8),4),"1","")&amp;MATCH(K$3,ALS!$A:$A,0)+ROW(ALS!$A$1:$A$200)-1),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71" s="26" t="e">
        <f ca="1">_xlfn.LET(_xlpm.GetVal,INDIRECT("ALS!"&amp;SUBSTITUTE(ADDRESS(1,$A71+($AN$7-$AN$8),4),"1","")&amp;MATCH(L$3,ALS!$A:$A,0)+ROW(ALS!$A$1:$A$200)-1),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71" s="26" t="e">
        <f ca="1">_xlfn.LET(_xlpm.GetVal,INDIRECT("ALS!"&amp;SUBSTITUTE(ADDRESS(1,$A71+($AN$7-$AN$8),4),"1","")&amp;MATCH(M$3,ALS!$A:$A,0)+ROW(ALS!$A$1:$A$200)-1),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71" s="26" t="e">
        <f ca="1">_xlfn.LET(_xlpm.GetVal,INDIRECT("ALS!"&amp;SUBSTITUTE(ADDRESS(1,$A71+($AN$7-$AN$8),4),"1","")&amp;MATCH(N$3,ALS!$A:$A,0)+ROW(ALS!$A$1:$A$200)-1),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71" s="26" t="e">
        <f ca="1">_xlfn.LET(_xlpm.GetVal,INDIRECT("ALS!"&amp;SUBSTITUTE(ADDRESS(1,$A71+($AN$7-$AN$8),4),"1","")&amp;MATCH(O$3,ALS!$A:$A,0)+ROW(ALS!$A$1:$A$200)-1),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71" s="26" t="e">
        <f ca="1">_xlfn.LET(_xlpm.GetVal,INDIRECT("ALS!"&amp;SUBSTITUTE(ADDRESS(1,$A71+($AN$7-$AN$8),4),"1","")&amp;MATCH(P$3,ALS!$A:$A,0)+ROW(ALS!$A$1:$A$200)-1),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71" s="26" t="e">
        <f ca="1">_xlfn.LET(_xlpm.GetVal,INDIRECT("ALS!"&amp;SUBSTITUTE(ADDRESS(1,$A71+($AN$7-$AN$8),4),"1","")&amp;MATCH(Q$3,ALS!$A:$A,0)+ROW(ALS!$A$1:$A$200)-1),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71" s="26" t="e">
        <f ca="1">_xlfn.LET(_xlpm.GetVal,INDIRECT("ALS!"&amp;SUBSTITUTE(ADDRESS(1,$A71+($AN$7-$AN$8),4),"1","")&amp;MATCH(R$3,ALS!$A:$A,0)+ROW(ALS!$A$1:$A$200)-1),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71" s="26" t="e">
        <f ca="1">_xlfn.LET(_xlpm.GetVal,INDIRECT("ALS!"&amp;SUBSTITUTE(ADDRESS(1,$A71+($AN$7-$AN$8),4),"1","")&amp;MATCH(S$3,ALS!$A:$A,0)+ROW(ALS!$A$1:$A$200)-1),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71" s="26" t="e">
        <f ca="1">_xlfn.LET(_xlpm.GetVal,INDIRECT("ALS!"&amp;SUBSTITUTE(ADDRESS(1,$A71+($AN$7-$AN$8),4),"1","")&amp;MATCH(T$3,ALS!$A:$A,0)+ROW(ALS!$A$1:$A$200)-1),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71" s="26" t="e">
        <f ca="1">_xlfn.LET(_xlpm.GetVal,INDIRECT("ALS!"&amp;SUBSTITUTE(ADDRESS(1,$A71+($AN$7-$AN$8),4),"1","")&amp;MATCH(U$3,ALS!$A:$A,0)+ROW(ALS!$A$1:$A$200)-1),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71" s="26" t="e">
        <f ca="1">_xlfn.LET(_xlpm.GetVal,INDIRECT("ALS!"&amp;SUBSTITUTE(ADDRESS(1,$A71+($AN$7-$AN$8),4),"1","")&amp;MATCH(V$3,ALS!$A:$A,0)+ROW(ALS!$A$1:$A$200)-1),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71" s="26" t="e">
        <f ca="1">_xlfn.LET(_xlpm.GetVal,INDIRECT("ALS!"&amp;SUBSTITUTE(ADDRESS(1,$A71+($AN$7-$AN$8),4),"1","")&amp;MATCH(W$3,ALS!$A:$A,0)+ROW(ALS!$A$1:$A$200)-1),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71" s="26" t="e">
        <f ca="1">_xlfn.LET(_xlpm.GetVal,INDIRECT("ALS!"&amp;SUBSTITUTE(ADDRESS(1,$A71+($AN$7-$AN$8),4),"1","")&amp;MATCH(X$3,ALS!$A:$A,0)+ROW(ALS!$A$1:$A$200)-1),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71" s="26" t="e">
        <f ca="1">_xlfn.LET(_xlpm.GetVal,INDIRECT("ALS!"&amp;SUBSTITUTE(ADDRESS(1,$A71+($AN$7-$AN$8),4),"1","")&amp;MATCH(Y$3,ALS!$A:$A,0)+ROW(ALS!$A$1:$A$200)-1),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71" s="26" t="e">
        <f ca="1">_xlfn.LET(_xlpm.GetVal,INDIRECT("ALS!"&amp;SUBSTITUTE(ADDRESS(1,$A71+($AN$7-$AN$8),4),"1","")&amp;MATCH(Z$3,ALS!$A:$A,0)+ROW(ALS!$A$1:$A$200)-1),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71" s="26" t="e">
        <f ca="1">_xlfn.LET(_xlpm.GetVal,INDIRECT("ALS!"&amp;SUBSTITUTE(ADDRESS(1,$A71+($AN$7-$AN$8),4),"1","")&amp;MATCH(AA$3,ALS!$A:$A,0)+ROW(ALS!$A$1:$A$200)-1),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71" s="26" t="e">
        <f ca="1">_xlfn.LET(_xlpm.GetVal,INDIRECT("ALS!"&amp;SUBSTITUTE(ADDRESS(1,$A71+($AN$7-$AN$8),4),"1","")&amp;MATCH(AB$3,ALS!$A:$A,0)+ROW(ALS!$A$1:$A$200)-1),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71" s="26" t="e">
        <f ca="1">_xlfn.LET(_xlpm.GetVal,INDIRECT("ALS!"&amp;SUBSTITUTE(ADDRESS(1,$A71+($AN$7-$AN$8),4),"1","")&amp;MATCH(AC$3,ALS!$A:$A,0)+ROW(ALS!$A$1:$A$200)-1),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71" s="26" t="e">
        <f ca="1">_xlfn.LET(_xlpm.GetVal,INDIRECT("ALS!"&amp;SUBSTITUTE(ADDRESS(1,$A71+($AN$7-$AN$8),4),"1","")&amp;MATCH(AD$3,ALS!$A:$A,0)+ROW(ALS!$A$1:$A$200)-1),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71" s="26" t="e">
        <f ca="1">_xlfn.LET(_xlpm.GetVal,INDIRECT("ALS!"&amp;SUBSTITUTE(ADDRESS(1,$A71+($AN$7-$AN$8),4),"1","")&amp;MATCH(AE$3,ALS!$A:$A,0)+ROW(ALS!$A$1:$A$200)-1),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71" s="26" t="e">
        <f ca="1">_xlfn.LET(_xlpm.GetVal,INDIRECT("ALS!"&amp;SUBSTITUTE(ADDRESS(1,$A71+($AN$7-$AN$8),4),"1","")&amp;MATCH(AF$3,ALS!$A:$A,0)+ROW(ALS!$A$1:$A$200)-1),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71" s="26" t="e">
        <f ca="1">_xlfn.LET(_xlpm.GetVal,INDIRECT("ALS!"&amp;SUBSTITUTE(ADDRESS(1,$A71+($AN$7-$AN$8),4),"1","")&amp;MATCH(AG$3,ALS!$A:$A,0)+ROW(ALS!$A$1:$A$200)-1),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71" s="25" t="str">
        <f t="shared" ca="1" si="7"/>
        <v/>
      </c>
      <c r="AI71" s="26" t="e">
        <f ca="1">_xlfn.IFS(SUBSTITUTE(INDIRECT("ALS!"&amp;SUBSTITUTE(ADDRESS(1,$A71+($AN$7-$AN$8),4),"1","")&amp;MATCH(AI$3,ALS!$A:$A,0)+ROW(ALS!$A:$A)-1)," ","")="","",ISERROR(INDIRECT("ALS!"&amp;SUBSTITUTE(ADDRESS(1,$A71+($AN$7-$AN$8),4),"1","")&amp;MATCH(AI$3,ALS!$A:$A,0)+ROW(ALS!$A:$A)-1)),INDIRECT("ALS!"&amp;SUBSTITUTE(ADDRESS(1,$A71+($AN$7-$AN$8),4),"1","")&amp;MATCH(AI$3,ALS!$A:$A,0)+ROW(ALS!$A:$A)-1),OR(LOWER(SUBSTITUTE(SUBSTITUTE(INDIRECT("ALS!"&amp;SUBSTITUTE(ADDRESS(1,$A71+($AN$7-$AN$8),4),"1","")&amp;MATCH(AI$3,ALS!$A:$A,0)+ROW(ALS!$A:$A)-1),".","")," ",""))="nd",LOWER(SUBSTITUTE(SUBSTITUTE(INDIRECT("ALS!"&amp;SUBSTITUTE(ADDRESS(1,$A71+($AN$7-$AN$8),4),"1","")&amp;MATCH(AI$3,ALS!$A:$A,0)+ROW(ALS!$A:$A)-1),".","")," ",""))="ikkepåvist"),"n.d.",OR(LEFT(LOWER(SUBSTITUTE(SUBSTITUTE(INDIRECT("ALS!"&amp;SUBSTITUTE(ADDRESS(1,$A71+($AN$7-$AN$8),4),"1","")&amp;MATCH(AI$3,ALS!$A:$A,0)+ROW(ALS!$A:$A)-1),".",",")," ","")),2)="&lt; ",LEFT(LOWER(SUBSTITUTE(SUBSTITUTE(INDIRECT("ALS!"&amp;SUBSTITUTE(ADDRESS(1,$A71+($AN$7-$AN$8),4),"1","")&amp;MATCH(AI$3,ALS!$A:$A,0)+ROW(ALS!$A:$A)-1),".",",")," ","")),1)="&lt;"),"&lt;"&amp;VALUE(SUBSTITUTE(SUBSTITUTE(SUBSTITUTE(INDIRECT("ALS!"&amp;SUBSTITUTE(ADDRESS(1,$A71+($AN$7-$AN$8),4),"1","")&amp;MATCH(AI$3,ALS!$A:$A,0)+ROW(ALS!$A:$A)-1),".",",")," ",""),"&lt;",""))*AI$2,NOT(ISERROR(VALUE(SUBSTITUTE(SUBSTITUTE(INDIRECT("ALS!"&amp;SUBSTITUTE(ADDRESS(1,$A71+($AN$7-$AN$8),4),"1","")&amp;MATCH(AI$3,ALS!$A:$A,0)+ROW(ALS!$A:$A)-1),".",",")," ","")))),VALUE(SUBSTITUTE(SUBSTITUTE(INDIRECT("ALS!"&amp;SUBSTITUTE(ADDRESS(1,$A71+($AN$7-$AN$8),4),"1","")&amp;MATCH(AI$3,ALS!$A:$A,0)+ROW(ALS!$A:$A)-1),".",",")," ","")),TRUE,"ERROR")</f>
        <v>#VALUE!</v>
      </c>
      <c r="AJ71" s="26" t="e">
        <f ca="1">_xlfn.IFS(SUBSTITUTE(INDIRECT("ALS!"&amp;SUBSTITUTE(ADDRESS(1,$A71+($AN$7-$AN$8),4),"1","")&amp;MATCH(AJ$3,ALS!$A:$A,0)+ROW(ALS!$A:$A)-1)," ","")="","",ISERROR(INDIRECT("ALS!"&amp;SUBSTITUTE(ADDRESS(1,$A71+($AN$7-$AN$8),4),"1","")&amp;MATCH(AJ$3,ALS!$A:$A,0)+ROW(ALS!$A:$A)-1)),INDIRECT("ALS!"&amp;SUBSTITUTE(ADDRESS(1,$A71+($AN$7-$AN$8),4),"1","")&amp;MATCH(AJ$3,ALS!$A:$A,0)+ROW(ALS!$A:$A)-1),OR(LOWER(SUBSTITUTE(SUBSTITUTE(INDIRECT("ALS!"&amp;SUBSTITUTE(ADDRESS(1,$A71+($AN$7-$AN$8),4),"1","")&amp;MATCH(AJ$3,ALS!$A:$A,0)+ROW(ALS!$A:$A)-1),".","")," ",""))="nd",LOWER(SUBSTITUTE(SUBSTITUTE(INDIRECT("ALS!"&amp;SUBSTITUTE(ADDRESS(1,$A71+($AN$7-$AN$8),4),"1","")&amp;MATCH(AJ$3,ALS!$A:$A,0)+ROW(ALS!$A:$A)-1),".","")," ",""))="ikkepåvist"),"n.d.",OR(LEFT(LOWER(SUBSTITUTE(SUBSTITUTE(INDIRECT("ALS!"&amp;SUBSTITUTE(ADDRESS(1,$A71+($AN$7-$AN$8),4),"1","")&amp;MATCH(AJ$3,ALS!$A:$A,0)+ROW(ALS!$A:$A)-1),".",",")," ","")),2)="&lt; ",LEFT(LOWER(SUBSTITUTE(SUBSTITUTE(INDIRECT("ALS!"&amp;SUBSTITUTE(ADDRESS(1,$A71+($AN$7-$AN$8),4),"1","")&amp;MATCH(AJ$3,ALS!$A:$A,0)+ROW(ALS!$A:$A)-1),".",",")," ","")),1)="&lt;"),"&lt;"&amp;VALUE(SUBSTITUTE(SUBSTITUTE(SUBSTITUTE(INDIRECT("ALS!"&amp;SUBSTITUTE(ADDRESS(1,$A71+($AN$7-$AN$8),4),"1","")&amp;MATCH(AJ$3,ALS!$A:$A,0)+ROW(ALS!$A:$A)-1),".",",")," ",""),"&lt;",""))*AJ$2,NOT(ISERROR(VALUE(SUBSTITUTE(SUBSTITUTE(INDIRECT("ALS!"&amp;SUBSTITUTE(ADDRESS(1,$A71+($AN$7-$AN$8),4),"1","")&amp;MATCH(AJ$3,ALS!$A:$A,0)+ROW(ALS!$A:$A)-1),".",",")," ","")))),VALUE(SUBSTITUTE(SUBSTITUTE(INDIRECT("ALS!"&amp;SUBSTITUTE(ADDRESS(1,$A71+($AN$7-$AN$8),4),"1","")&amp;MATCH(AJ$3,ALS!$A:$A,0)+ROW(ALS!$A:$A)-1),".",",")," ","")),TRUE,"ERROR")</f>
        <v>#VALUE!</v>
      </c>
    </row>
    <row r="72" spans="1:36" x14ac:dyDescent="0.25">
      <c r="A72" t="e">
        <f t="shared" ca="1" si="8"/>
        <v>#VALUE!</v>
      </c>
      <c r="B72" t="e">
        <f ca="1">IF(
LEN(C72)&gt;0,
SUBSTITUTE(SUBSTITUTE(SUBSTITUTE(INDIRECT("ALS!"&amp;SUBSTITUTE(ADDRESS(1,A72+($AN$7-$AN$8),4),"1","")&amp;MATCH("ELEMENT",ALS!A:A,0)+ROW(ALS!A:A)-1),"Jord",""),"Sediment",""),C72,""),
SUBSTITUTE(SUBSTITUTE(INDIRECT("ALS!"&amp;SUBSTITUTE(ADDRESS(1,A72+($AN$7-$AN$8),4),"1","")&amp;MATCH("ELEMENT",ALS!A:A,0)+ROW(ALS!A:A)-1),"Jord",""),"Sediment","")
)</f>
        <v>#VALUE!</v>
      </c>
      <c r="C72" t="str">
        <f ca="1" xml:space="preserve">
_xlfn.LET(_xlpm.GetName,INDIRECT("ALS!"&amp;SUBSTITUTE(ADDRESS(1,A72+($AN$7-$AN$8),4),"1","")&amp;MATCH("ELEMENT",ALS!$A$1:$A$200,0)+ROW(ALS!$A$1:$A$200)-1),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72" s="22" t="e">
        <f ca="1">IF(ISERROR(INDIRECT("ALS!"&amp;SUBSTITUTE(ADDRESS(1,$A72+($AN$7-$AN$8),4),"1","")&amp;MATCH(D$3,ALS!$A:$A,0)+ROW(ALS!$A:$A)-1)),INDIRECT("ALS!"&amp;SUBSTITUTE(ADDRESS(1,$A72+($AN$7-$AN$8),4),"1","")&amp;MATCH(D$3,ALS!$A:$A,0)+ROW(ALS!$A:$A)-1),IF(INDIRECT("ALS!"&amp;SUBSTITUTE(ADDRESS(1,$A72+($AN$7-$AN$8),4),"1","")&amp;MATCH(D$3,ALS!$A:$A,0)+ROW(ALS!$A:$A)-1)="n.d.","n.d.",IF(VALUE(SUBSTITUTE(SUBSTITUTE(INDIRECT("ALS!"&amp;SUBSTITUTE(ADDRESS(1,$A72+($AN$7-$AN$8),4),"1","")&amp;MATCH(D$3,ALS!$A:$A,0)+ROW(ALS!$A:$A)-1),".",","),"&lt;",""))&lt;=AV$4,"&lt;"&amp;AV$4,VALUE(SUBSTITUTE(SUBSTITUTE(INDIRECT("ALS!"&amp;SUBSTITUTE(ADDRESS(1,$A72+($AN$7-$AN$8),4),"1","")&amp;MATCH(D$3,ALS!$A:$A,0)+ROW(ALS!$A:$A)-1),".",","),"&lt;","")))))</f>
        <v>#VALUE!</v>
      </c>
      <c r="E72" s="22" t="e">
        <f ca="1">IF(ISERROR(INDIRECT("ALS!"&amp;SUBSTITUTE(ADDRESS(1,$A72+($AN$7-$AN$8),4),"1","")&amp;MATCH(E$3,ALS!$A:$A,0)+ROW(ALS!$A:$A)-1)),INDIRECT("ALS!"&amp;SUBSTITUTE(ADDRESS(1,$A72+($AN$7-$AN$8),4),"1","")&amp;MATCH(E$3,ALS!$A:$A,0)+ROW(ALS!$A:$A)-1),IF(INDIRECT("ALS!"&amp;SUBSTITUTE(ADDRESS(1,$A72+($AN$7-$AN$8),4),"1","")&amp;MATCH(E$3,ALS!$A:$A,0)+ROW(ALS!$A:$A)-1)="n.d.","n.d.",IF(VALUE(SUBSTITUTE(SUBSTITUTE(INDIRECT("ALS!"&amp;SUBSTITUTE(ADDRESS(1,$A72+($AN$7-$AN$8),4),"1","")&amp;MATCH(E$3,ALS!$A:$A,0)+ROW(ALS!$A:$A)-1),".",","),"&lt;",""))&lt;=AW$4,"&lt;"&amp;AW$4,VALUE(SUBSTITUTE(SUBSTITUTE(INDIRECT("ALS!"&amp;SUBSTITUTE(ADDRESS(1,$A72+($AN$7-$AN$8),4),"1","")&amp;MATCH(E$3,ALS!$A:$A,0)+ROW(ALS!$A:$A)-1),".",","),"&lt;","")))))</f>
        <v>#VALUE!</v>
      </c>
      <c r="F72" s="22" t="e">
        <f ca="1">IF(ISERROR(INDIRECT("ALS!"&amp;SUBSTITUTE(ADDRESS(1,$A72+($AN$7-$AN$8),4),"1","")&amp;MATCH(F$3,ALS!$A:$A,0)+ROW(ALS!$A:$A)-1)),INDIRECT("ALS!"&amp;SUBSTITUTE(ADDRESS(1,$A72+($AN$7-$AN$8),4),"1","")&amp;MATCH(F$3,ALS!$A:$A,0)+ROW(ALS!$A:$A)-1),IF(INDIRECT("ALS!"&amp;SUBSTITUTE(ADDRESS(1,$A72+($AN$7-$AN$8),4),"1","")&amp;MATCH(F$3,ALS!$A:$A,0)+ROW(ALS!$A:$A)-1)="n.d.","n.d.",IF(VALUE(SUBSTITUTE(SUBSTITUTE(INDIRECT("ALS!"&amp;SUBSTITUTE(ADDRESS(1,$A72+($AN$7-$AN$8),4),"1","")&amp;MATCH(F$3,ALS!$A:$A,0)+ROW(ALS!$A:$A)-1),".",","),"&lt;",""))&lt;=AX$4,"&lt;"&amp;AX$4,VALUE(SUBSTITUTE(SUBSTITUTE(INDIRECT("ALS!"&amp;SUBSTITUTE(ADDRESS(1,$A72+($AN$7-$AN$8),4),"1","")&amp;MATCH(F$3,ALS!$A:$A,0)+ROW(ALS!$A:$A)-1),".",","),"&lt;","")))))</f>
        <v>#VALUE!</v>
      </c>
      <c r="G72" s="26" t="e">
        <f ca="1">_xlfn.LET(_xlpm.GetVal,INDIRECT("ALS!"&amp;SUBSTITUTE(ADDRESS(1,$A72+($AN$7-$AN$8),4),"1","")&amp;MATCH(G$3,ALS!$A:$A,0)+ROW(ALS!$A$1:$A$200)-1),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72" s="26" t="e">
        <f ca="1">_xlfn.LET(_xlpm.GetVal,INDIRECT("ALS!"&amp;SUBSTITUTE(ADDRESS(1,$A72+($AN$7-$AN$8),4),"1","")&amp;MATCH(H$3,ALS!$A:$A,0)+ROW(ALS!$A$1:$A$200)-1),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72" s="26" t="e">
        <f ca="1">_xlfn.LET(_xlpm.GetVal,INDIRECT("ALS!"&amp;SUBSTITUTE(ADDRESS(1,$A72+($AN$7-$AN$8),4),"1","")&amp;MATCH(I$3,ALS!$A:$A,0)+ROW(ALS!$A$1:$A$200)-1),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72" s="26" t="e">
        <f ca="1">_xlfn.LET(_xlpm.GetVal,INDIRECT("ALS!"&amp;SUBSTITUTE(ADDRESS(1,$A72+($AN$7-$AN$8),4),"1","")&amp;MATCH(J$3,ALS!$A:$A,0)+ROW(ALS!$A$1:$A$200)-1),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72" s="26" t="e">
        <f ca="1">_xlfn.LET(_xlpm.GetVal,INDIRECT("ALS!"&amp;SUBSTITUTE(ADDRESS(1,$A72+($AN$7-$AN$8),4),"1","")&amp;MATCH(K$3,ALS!$A:$A,0)+ROW(ALS!$A$1:$A$200)-1),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72" s="26" t="e">
        <f ca="1">_xlfn.LET(_xlpm.GetVal,INDIRECT("ALS!"&amp;SUBSTITUTE(ADDRESS(1,$A72+($AN$7-$AN$8),4),"1","")&amp;MATCH(L$3,ALS!$A:$A,0)+ROW(ALS!$A$1:$A$200)-1),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72" s="26" t="e">
        <f ca="1">_xlfn.LET(_xlpm.GetVal,INDIRECT("ALS!"&amp;SUBSTITUTE(ADDRESS(1,$A72+($AN$7-$AN$8),4),"1","")&amp;MATCH(M$3,ALS!$A:$A,0)+ROW(ALS!$A$1:$A$200)-1),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72" s="26" t="e">
        <f ca="1">_xlfn.LET(_xlpm.GetVal,INDIRECT("ALS!"&amp;SUBSTITUTE(ADDRESS(1,$A72+($AN$7-$AN$8),4),"1","")&amp;MATCH(N$3,ALS!$A:$A,0)+ROW(ALS!$A$1:$A$200)-1),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72" s="26" t="e">
        <f ca="1">_xlfn.LET(_xlpm.GetVal,INDIRECT("ALS!"&amp;SUBSTITUTE(ADDRESS(1,$A72+($AN$7-$AN$8),4),"1","")&amp;MATCH(O$3,ALS!$A:$A,0)+ROW(ALS!$A$1:$A$200)-1),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72" s="26" t="e">
        <f ca="1">_xlfn.LET(_xlpm.GetVal,INDIRECT("ALS!"&amp;SUBSTITUTE(ADDRESS(1,$A72+($AN$7-$AN$8),4),"1","")&amp;MATCH(P$3,ALS!$A:$A,0)+ROW(ALS!$A$1:$A$200)-1),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72" s="26" t="e">
        <f ca="1">_xlfn.LET(_xlpm.GetVal,INDIRECT("ALS!"&amp;SUBSTITUTE(ADDRESS(1,$A72+($AN$7-$AN$8),4),"1","")&amp;MATCH(Q$3,ALS!$A:$A,0)+ROW(ALS!$A$1:$A$200)-1),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72" s="26" t="e">
        <f ca="1">_xlfn.LET(_xlpm.GetVal,INDIRECT("ALS!"&amp;SUBSTITUTE(ADDRESS(1,$A72+($AN$7-$AN$8),4),"1","")&amp;MATCH(R$3,ALS!$A:$A,0)+ROW(ALS!$A$1:$A$200)-1),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72" s="26" t="e">
        <f ca="1">_xlfn.LET(_xlpm.GetVal,INDIRECT("ALS!"&amp;SUBSTITUTE(ADDRESS(1,$A72+($AN$7-$AN$8),4),"1","")&amp;MATCH(S$3,ALS!$A:$A,0)+ROW(ALS!$A$1:$A$200)-1),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72" s="26" t="e">
        <f ca="1">_xlfn.LET(_xlpm.GetVal,INDIRECT("ALS!"&amp;SUBSTITUTE(ADDRESS(1,$A72+($AN$7-$AN$8),4),"1","")&amp;MATCH(T$3,ALS!$A:$A,0)+ROW(ALS!$A$1:$A$200)-1),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72" s="26" t="e">
        <f ca="1">_xlfn.LET(_xlpm.GetVal,INDIRECT("ALS!"&amp;SUBSTITUTE(ADDRESS(1,$A72+($AN$7-$AN$8),4),"1","")&amp;MATCH(U$3,ALS!$A:$A,0)+ROW(ALS!$A$1:$A$200)-1),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72" s="26" t="e">
        <f ca="1">_xlfn.LET(_xlpm.GetVal,INDIRECT("ALS!"&amp;SUBSTITUTE(ADDRESS(1,$A72+($AN$7-$AN$8),4),"1","")&amp;MATCH(V$3,ALS!$A:$A,0)+ROW(ALS!$A$1:$A$200)-1),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72" s="26" t="e">
        <f ca="1">_xlfn.LET(_xlpm.GetVal,INDIRECT("ALS!"&amp;SUBSTITUTE(ADDRESS(1,$A72+($AN$7-$AN$8),4),"1","")&amp;MATCH(W$3,ALS!$A:$A,0)+ROW(ALS!$A$1:$A$200)-1),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72" s="26" t="e">
        <f ca="1">_xlfn.LET(_xlpm.GetVal,INDIRECT("ALS!"&amp;SUBSTITUTE(ADDRESS(1,$A72+($AN$7-$AN$8),4),"1","")&amp;MATCH(X$3,ALS!$A:$A,0)+ROW(ALS!$A$1:$A$200)-1),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72" s="26" t="e">
        <f ca="1">_xlfn.LET(_xlpm.GetVal,INDIRECT("ALS!"&amp;SUBSTITUTE(ADDRESS(1,$A72+($AN$7-$AN$8),4),"1","")&amp;MATCH(Y$3,ALS!$A:$A,0)+ROW(ALS!$A$1:$A$200)-1),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72" s="26" t="e">
        <f ca="1">_xlfn.LET(_xlpm.GetVal,INDIRECT("ALS!"&amp;SUBSTITUTE(ADDRESS(1,$A72+($AN$7-$AN$8),4),"1","")&amp;MATCH(Z$3,ALS!$A:$A,0)+ROW(ALS!$A$1:$A$200)-1),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72" s="26" t="e">
        <f ca="1">_xlfn.LET(_xlpm.GetVal,INDIRECT("ALS!"&amp;SUBSTITUTE(ADDRESS(1,$A72+($AN$7-$AN$8),4),"1","")&amp;MATCH(AA$3,ALS!$A:$A,0)+ROW(ALS!$A$1:$A$200)-1),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72" s="26" t="e">
        <f ca="1">_xlfn.LET(_xlpm.GetVal,INDIRECT("ALS!"&amp;SUBSTITUTE(ADDRESS(1,$A72+($AN$7-$AN$8),4),"1","")&amp;MATCH(AB$3,ALS!$A:$A,0)+ROW(ALS!$A$1:$A$200)-1),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72" s="26" t="e">
        <f ca="1">_xlfn.LET(_xlpm.GetVal,INDIRECT("ALS!"&amp;SUBSTITUTE(ADDRESS(1,$A72+($AN$7-$AN$8),4),"1","")&amp;MATCH(AC$3,ALS!$A:$A,0)+ROW(ALS!$A$1:$A$200)-1),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72" s="26" t="e">
        <f ca="1">_xlfn.LET(_xlpm.GetVal,INDIRECT("ALS!"&amp;SUBSTITUTE(ADDRESS(1,$A72+($AN$7-$AN$8),4),"1","")&amp;MATCH(AD$3,ALS!$A:$A,0)+ROW(ALS!$A$1:$A$200)-1),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72" s="26" t="e">
        <f ca="1">_xlfn.LET(_xlpm.GetVal,INDIRECT("ALS!"&amp;SUBSTITUTE(ADDRESS(1,$A72+($AN$7-$AN$8),4),"1","")&amp;MATCH(AE$3,ALS!$A:$A,0)+ROW(ALS!$A$1:$A$200)-1),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72" s="26" t="e">
        <f ca="1">_xlfn.LET(_xlpm.GetVal,INDIRECT("ALS!"&amp;SUBSTITUTE(ADDRESS(1,$A72+($AN$7-$AN$8),4),"1","")&amp;MATCH(AF$3,ALS!$A:$A,0)+ROW(ALS!$A$1:$A$200)-1),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72" s="26" t="e">
        <f ca="1">_xlfn.LET(_xlpm.GetVal,INDIRECT("ALS!"&amp;SUBSTITUTE(ADDRESS(1,$A72+($AN$7-$AN$8),4),"1","")&amp;MATCH(AG$3,ALS!$A:$A,0)+ROW(ALS!$A$1:$A$200)-1),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72" s="25" t="str">
        <f t="shared" ca="1" si="7"/>
        <v/>
      </c>
      <c r="AI72" s="26" t="e">
        <f ca="1">_xlfn.IFS(SUBSTITUTE(INDIRECT("ALS!"&amp;SUBSTITUTE(ADDRESS(1,$A72+($AN$7-$AN$8),4),"1","")&amp;MATCH(AI$3,ALS!$A:$A,0)+ROW(ALS!$A:$A)-1)," ","")="","",ISERROR(INDIRECT("ALS!"&amp;SUBSTITUTE(ADDRESS(1,$A72+($AN$7-$AN$8),4),"1","")&amp;MATCH(AI$3,ALS!$A:$A,0)+ROW(ALS!$A:$A)-1)),INDIRECT("ALS!"&amp;SUBSTITUTE(ADDRESS(1,$A72+($AN$7-$AN$8),4),"1","")&amp;MATCH(AI$3,ALS!$A:$A,0)+ROW(ALS!$A:$A)-1),OR(LOWER(SUBSTITUTE(SUBSTITUTE(INDIRECT("ALS!"&amp;SUBSTITUTE(ADDRESS(1,$A72+($AN$7-$AN$8),4),"1","")&amp;MATCH(AI$3,ALS!$A:$A,0)+ROW(ALS!$A:$A)-1),".","")," ",""))="nd",LOWER(SUBSTITUTE(SUBSTITUTE(INDIRECT("ALS!"&amp;SUBSTITUTE(ADDRESS(1,$A72+($AN$7-$AN$8),4),"1","")&amp;MATCH(AI$3,ALS!$A:$A,0)+ROW(ALS!$A:$A)-1),".","")," ",""))="ikkepåvist"),"n.d.",OR(LEFT(LOWER(SUBSTITUTE(SUBSTITUTE(INDIRECT("ALS!"&amp;SUBSTITUTE(ADDRESS(1,$A72+($AN$7-$AN$8),4),"1","")&amp;MATCH(AI$3,ALS!$A:$A,0)+ROW(ALS!$A:$A)-1),".",",")," ","")),2)="&lt; ",LEFT(LOWER(SUBSTITUTE(SUBSTITUTE(INDIRECT("ALS!"&amp;SUBSTITUTE(ADDRESS(1,$A72+($AN$7-$AN$8),4),"1","")&amp;MATCH(AI$3,ALS!$A:$A,0)+ROW(ALS!$A:$A)-1),".",",")," ","")),1)="&lt;"),"&lt;"&amp;VALUE(SUBSTITUTE(SUBSTITUTE(SUBSTITUTE(INDIRECT("ALS!"&amp;SUBSTITUTE(ADDRESS(1,$A72+($AN$7-$AN$8),4),"1","")&amp;MATCH(AI$3,ALS!$A:$A,0)+ROW(ALS!$A:$A)-1),".",",")," ",""),"&lt;",""))*AI$2,NOT(ISERROR(VALUE(SUBSTITUTE(SUBSTITUTE(INDIRECT("ALS!"&amp;SUBSTITUTE(ADDRESS(1,$A72+($AN$7-$AN$8),4),"1","")&amp;MATCH(AI$3,ALS!$A:$A,0)+ROW(ALS!$A:$A)-1),".",",")," ","")))),VALUE(SUBSTITUTE(SUBSTITUTE(INDIRECT("ALS!"&amp;SUBSTITUTE(ADDRESS(1,$A72+($AN$7-$AN$8),4),"1","")&amp;MATCH(AI$3,ALS!$A:$A,0)+ROW(ALS!$A:$A)-1),".",",")," ","")),TRUE,"ERROR")</f>
        <v>#VALUE!</v>
      </c>
      <c r="AJ72" s="26" t="e">
        <f ca="1">_xlfn.IFS(SUBSTITUTE(INDIRECT("ALS!"&amp;SUBSTITUTE(ADDRESS(1,$A72+($AN$7-$AN$8),4),"1","")&amp;MATCH(AJ$3,ALS!$A:$A,0)+ROW(ALS!$A:$A)-1)," ","")="","",ISERROR(INDIRECT("ALS!"&amp;SUBSTITUTE(ADDRESS(1,$A72+($AN$7-$AN$8),4),"1","")&amp;MATCH(AJ$3,ALS!$A:$A,0)+ROW(ALS!$A:$A)-1)),INDIRECT("ALS!"&amp;SUBSTITUTE(ADDRESS(1,$A72+($AN$7-$AN$8),4),"1","")&amp;MATCH(AJ$3,ALS!$A:$A,0)+ROW(ALS!$A:$A)-1),OR(LOWER(SUBSTITUTE(SUBSTITUTE(INDIRECT("ALS!"&amp;SUBSTITUTE(ADDRESS(1,$A72+($AN$7-$AN$8),4),"1","")&amp;MATCH(AJ$3,ALS!$A:$A,0)+ROW(ALS!$A:$A)-1),".","")," ",""))="nd",LOWER(SUBSTITUTE(SUBSTITUTE(INDIRECT("ALS!"&amp;SUBSTITUTE(ADDRESS(1,$A72+($AN$7-$AN$8),4),"1","")&amp;MATCH(AJ$3,ALS!$A:$A,0)+ROW(ALS!$A:$A)-1),".","")," ",""))="ikkepåvist"),"n.d.",OR(LEFT(LOWER(SUBSTITUTE(SUBSTITUTE(INDIRECT("ALS!"&amp;SUBSTITUTE(ADDRESS(1,$A72+($AN$7-$AN$8),4),"1","")&amp;MATCH(AJ$3,ALS!$A:$A,0)+ROW(ALS!$A:$A)-1),".",",")," ","")),2)="&lt; ",LEFT(LOWER(SUBSTITUTE(SUBSTITUTE(INDIRECT("ALS!"&amp;SUBSTITUTE(ADDRESS(1,$A72+($AN$7-$AN$8),4),"1","")&amp;MATCH(AJ$3,ALS!$A:$A,0)+ROW(ALS!$A:$A)-1),".",",")," ","")),1)="&lt;"),"&lt;"&amp;VALUE(SUBSTITUTE(SUBSTITUTE(SUBSTITUTE(INDIRECT("ALS!"&amp;SUBSTITUTE(ADDRESS(1,$A72+($AN$7-$AN$8),4),"1","")&amp;MATCH(AJ$3,ALS!$A:$A,0)+ROW(ALS!$A:$A)-1),".",",")," ",""),"&lt;",""))*AJ$2,NOT(ISERROR(VALUE(SUBSTITUTE(SUBSTITUTE(INDIRECT("ALS!"&amp;SUBSTITUTE(ADDRESS(1,$A72+($AN$7-$AN$8),4),"1","")&amp;MATCH(AJ$3,ALS!$A:$A,0)+ROW(ALS!$A:$A)-1),".",",")," ","")))),VALUE(SUBSTITUTE(SUBSTITUTE(INDIRECT("ALS!"&amp;SUBSTITUTE(ADDRESS(1,$A72+($AN$7-$AN$8),4),"1","")&amp;MATCH(AJ$3,ALS!$A:$A,0)+ROW(ALS!$A:$A)-1),".",",")," ","")),TRUE,"ERROR")</f>
        <v>#VALUE!</v>
      </c>
    </row>
    <row r="73" spans="1:36" x14ac:dyDescent="0.25">
      <c r="A73" t="e">
        <f t="shared" ca="1" si="8"/>
        <v>#VALUE!</v>
      </c>
      <c r="B73" t="e">
        <f ca="1">IF(
LEN(C73)&gt;0,
SUBSTITUTE(SUBSTITUTE(SUBSTITUTE(INDIRECT("ALS!"&amp;SUBSTITUTE(ADDRESS(1,A73+($AN$7-$AN$8),4),"1","")&amp;MATCH("ELEMENT",ALS!A:A,0)+ROW(ALS!A:A)-1),"Jord",""),"Sediment",""),C73,""),
SUBSTITUTE(SUBSTITUTE(INDIRECT("ALS!"&amp;SUBSTITUTE(ADDRESS(1,A73+($AN$7-$AN$8),4),"1","")&amp;MATCH("ELEMENT",ALS!A:A,0)+ROW(ALS!A:A)-1),"Jord",""),"Sediment","")
)</f>
        <v>#VALUE!</v>
      </c>
      <c r="C73" t="str">
        <f ca="1" xml:space="preserve">
_xlfn.LET(_xlpm.GetName,INDIRECT("ALS!"&amp;SUBSTITUTE(ADDRESS(1,A73+($AN$7-$AN$8),4),"1","")&amp;MATCH("ELEMENT",ALS!$A$1:$A$200,0)+ROW(ALS!$A$1:$A$200)-1),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73" s="22" t="e">
        <f ca="1">IF(ISERROR(INDIRECT("ALS!"&amp;SUBSTITUTE(ADDRESS(1,$A73+($AN$7-$AN$8),4),"1","")&amp;MATCH(D$3,ALS!$A:$A,0)+ROW(ALS!$A:$A)-1)),INDIRECT("ALS!"&amp;SUBSTITUTE(ADDRESS(1,$A73+($AN$7-$AN$8),4),"1","")&amp;MATCH(D$3,ALS!$A:$A,0)+ROW(ALS!$A:$A)-1),IF(INDIRECT("ALS!"&amp;SUBSTITUTE(ADDRESS(1,$A73+($AN$7-$AN$8),4),"1","")&amp;MATCH(D$3,ALS!$A:$A,0)+ROW(ALS!$A:$A)-1)="n.d.","n.d.",IF(VALUE(SUBSTITUTE(SUBSTITUTE(INDIRECT("ALS!"&amp;SUBSTITUTE(ADDRESS(1,$A73+($AN$7-$AN$8),4),"1","")&amp;MATCH(D$3,ALS!$A:$A,0)+ROW(ALS!$A:$A)-1),".",","),"&lt;",""))&lt;=AV$4,"&lt;"&amp;AV$4,VALUE(SUBSTITUTE(SUBSTITUTE(INDIRECT("ALS!"&amp;SUBSTITUTE(ADDRESS(1,$A73+($AN$7-$AN$8),4),"1","")&amp;MATCH(D$3,ALS!$A:$A,0)+ROW(ALS!$A:$A)-1),".",","),"&lt;","")))))</f>
        <v>#VALUE!</v>
      </c>
      <c r="E73" s="22" t="e">
        <f ca="1">IF(ISERROR(INDIRECT("ALS!"&amp;SUBSTITUTE(ADDRESS(1,$A73+($AN$7-$AN$8),4),"1","")&amp;MATCH(E$3,ALS!$A:$A,0)+ROW(ALS!$A:$A)-1)),INDIRECT("ALS!"&amp;SUBSTITUTE(ADDRESS(1,$A73+($AN$7-$AN$8),4),"1","")&amp;MATCH(E$3,ALS!$A:$A,0)+ROW(ALS!$A:$A)-1),IF(INDIRECT("ALS!"&amp;SUBSTITUTE(ADDRESS(1,$A73+($AN$7-$AN$8),4),"1","")&amp;MATCH(E$3,ALS!$A:$A,0)+ROW(ALS!$A:$A)-1)="n.d.","n.d.",IF(VALUE(SUBSTITUTE(SUBSTITUTE(INDIRECT("ALS!"&amp;SUBSTITUTE(ADDRESS(1,$A73+($AN$7-$AN$8),4),"1","")&amp;MATCH(E$3,ALS!$A:$A,0)+ROW(ALS!$A:$A)-1),".",","),"&lt;",""))&lt;=AW$4,"&lt;"&amp;AW$4,VALUE(SUBSTITUTE(SUBSTITUTE(INDIRECT("ALS!"&amp;SUBSTITUTE(ADDRESS(1,$A73+($AN$7-$AN$8),4),"1","")&amp;MATCH(E$3,ALS!$A:$A,0)+ROW(ALS!$A:$A)-1),".",","),"&lt;","")))))</f>
        <v>#VALUE!</v>
      </c>
      <c r="F73" s="22" t="e">
        <f ca="1">IF(ISERROR(INDIRECT("ALS!"&amp;SUBSTITUTE(ADDRESS(1,$A73+($AN$7-$AN$8),4),"1","")&amp;MATCH(F$3,ALS!$A:$A,0)+ROW(ALS!$A:$A)-1)),INDIRECT("ALS!"&amp;SUBSTITUTE(ADDRESS(1,$A73+($AN$7-$AN$8),4),"1","")&amp;MATCH(F$3,ALS!$A:$A,0)+ROW(ALS!$A:$A)-1),IF(INDIRECT("ALS!"&amp;SUBSTITUTE(ADDRESS(1,$A73+($AN$7-$AN$8),4),"1","")&amp;MATCH(F$3,ALS!$A:$A,0)+ROW(ALS!$A:$A)-1)="n.d.","n.d.",IF(VALUE(SUBSTITUTE(SUBSTITUTE(INDIRECT("ALS!"&amp;SUBSTITUTE(ADDRESS(1,$A73+($AN$7-$AN$8),4),"1","")&amp;MATCH(F$3,ALS!$A:$A,0)+ROW(ALS!$A:$A)-1),".",","),"&lt;",""))&lt;=AX$4,"&lt;"&amp;AX$4,VALUE(SUBSTITUTE(SUBSTITUTE(INDIRECT("ALS!"&amp;SUBSTITUTE(ADDRESS(1,$A73+($AN$7-$AN$8),4),"1","")&amp;MATCH(F$3,ALS!$A:$A,0)+ROW(ALS!$A:$A)-1),".",","),"&lt;","")))))</f>
        <v>#VALUE!</v>
      </c>
      <c r="G73" s="26" t="e">
        <f ca="1">_xlfn.LET(_xlpm.GetVal,INDIRECT("ALS!"&amp;SUBSTITUTE(ADDRESS(1,$A73+($AN$7-$AN$8),4),"1","")&amp;MATCH(G$3,ALS!$A:$A,0)+ROW(ALS!$A$1:$A$200)-1),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73" s="26" t="e">
        <f ca="1">_xlfn.LET(_xlpm.GetVal,INDIRECT("ALS!"&amp;SUBSTITUTE(ADDRESS(1,$A73+($AN$7-$AN$8),4),"1","")&amp;MATCH(H$3,ALS!$A:$A,0)+ROW(ALS!$A$1:$A$200)-1),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73" s="26" t="e">
        <f ca="1">_xlfn.LET(_xlpm.GetVal,INDIRECT("ALS!"&amp;SUBSTITUTE(ADDRESS(1,$A73+($AN$7-$AN$8),4),"1","")&amp;MATCH(I$3,ALS!$A:$A,0)+ROW(ALS!$A$1:$A$200)-1),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73" s="26" t="e">
        <f ca="1">_xlfn.LET(_xlpm.GetVal,INDIRECT("ALS!"&amp;SUBSTITUTE(ADDRESS(1,$A73+($AN$7-$AN$8),4),"1","")&amp;MATCH(J$3,ALS!$A:$A,0)+ROW(ALS!$A$1:$A$200)-1),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73" s="26" t="e">
        <f ca="1">_xlfn.LET(_xlpm.GetVal,INDIRECT("ALS!"&amp;SUBSTITUTE(ADDRESS(1,$A73+($AN$7-$AN$8),4),"1","")&amp;MATCH(K$3,ALS!$A:$A,0)+ROW(ALS!$A$1:$A$200)-1),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73" s="26" t="e">
        <f ca="1">_xlfn.LET(_xlpm.GetVal,INDIRECT("ALS!"&amp;SUBSTITUTE(ADDRESS(1,$A73+($AN$7-$AN$8),4),"1","")&amp;MATCH(L$3,ALS!$A:$A,0)+ROW(ALS!$A$1:$A$200)-1),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73" s="26" t="e">
        <f ca="1">_xlfn.LET(_xlpm.GetVal,INDIRECT("ALS!"&amp;SUBSTITUTE(ADDRESS(1,$A73+($AN$7-$AN$8),4),"1","")&amp;MATCH(M$3,ALS!$A:$A,0)+ROW(ALS!$A$1:$A$200)-1),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73" s="26" t="e">
        <f ca="1">_xlfn.LET(_xlpm.GetVal,INDIRECT("ALS!"&amp;SUBSTITUTE(ADDRESS(1,$A73+($AN$7-$AN$8),4),"1","")&amp;MATCH(N$3,ALS!$A:$A,0)+ROW(ALS!$A$1:$A$200)-1),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73" s="26" t="e">
        <f ca="1">_xlfn.LET(_xlpm.GetVal,INDIRECT("ALS!"&amp;SUBSTITUTE(ADDRESS(1,$A73+($AN$7-$AN$8),4),"1","")&amp;MATCH(O$3,ALS!$A:$A,0)+ROW(ALS!$A$1:$A$200)-1),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73" s="26" t="e">
        <f ca="1">_xlfn.LET(_xlpm.GetVal,INDIRECT("ALS!"&amp;SUBSTITUTE(ADDRESS(1,$A73+($AN$7-$AN$8),4),"1","")&amp;MATCH(P$3,ALS!$A:$A,0)+ROW(ALS!$A$1:$A$200)-1),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73" s="26" t="e">
        <f ca="1">_xlfn.LET(_xlpm.GetVal,INDIRECT("ALS!"&amp;SUBSTITUTE(ADDRESS(1,$A73+($AN$7-$AN$8),4),"1","")&amp;MATCH(Q$3,ALS!$A:$A,0)+ROW(ALS!$A$1:$A$200)-1),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73" s="26" t="e">
        <f ca="1">_xlfn.LET(_xlpm.GetVal,INDIRECT("ALS!"&amp;SUBSTITUTE(ADDRESS(1,$A73+($AN$7-$AN$8),4),"1","")&amp;MATCH(R$3,ALS!$A:$A,0)+ROW(ALS!$A$1:$A$200)-1),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73" s="26" t="e">
        <f ca="1">_xlfn.LET(_xlpm.GetVal,INDIRECT("ALS!"&amp;SUBSTITUTE(ADDRESS(1,$A73+($AN$7-$AN$8),4),"1","")&amp;MATCH(S$3,ALS!$A:$A,0)+ROW(ALS!$A$1:$A$200)-1),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73" s="26" t="e">
        <f ca="1">_xlfn.LET(_xlpm.GetVal,INDIRECT("ALS!"&amp;SUBSTITUTE(ADDRESS(1,$A73+($AN$7-$AN$8),4),"1","")&amp;MATCH(T$3,ALS!$A:$A,0)+ROW(ALS!$A$1:$A$200)-1),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73" s="26" t="e">
        <f ca="1">_xlfn.LET(_xlpm.GetVal,INDIRECT("ALS!"&amp;SUBSTITUTE(ADDRESS(1,$A73+($AN$7-$AN$8),4),"1","")&amp;MATCH(U$3,ALS!$A:$A,0)+ROW(ALS!$A$1:$A$200)-1),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73" s="26" t="e">
        <f ca="1">_xlfn.LET(_xlpm.GetVal,INDIRECT("ALS!"&amp;SUBSTITUTE(ADDRESS(1,$A73+($AN$7-$AN$8),4),"1","")&amp;MATCH(V$3,ALS!$A:$A,0)+ROW(ALS!$A$1:$A$200)-1),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73" s="26" t="e">
        <f ca="1">_xlfn.LET(_xlpm.GetVal,INDIRECT("ALS!"&amp;SUBSTITUTE(ADDRESS(1,$A73+($AN$7-$AN$8),4),"1","")&amp;MATCH(W$3,ALS!$A:$A,0)+ROW(ALS!$A$1:$A$200)-1),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73" s="26" t="e">
        <f ca="1">_xlfn.LET(_xlpm.GetVal,INDIRECT("ALS!"&amp;SUBSTITUTE(ADDRESS(1,$A73+($AN$7-$AN$8),4),"1","")&amp;MATCH(X$3,ALS!$A:$A,0)+ROW(ALS!$A$1:$A$200)-1),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73" s="26" t="e">
        <f ca="1">_xlfn.LET(_xlpm.GetVal,INDIRECT("ALS!"&amp;SUBSTITUTE(ADDRESS(1,$A73+($AN$7-$AN$8),4),"1","")&amp;MATCH(Y$3,ALS!$A:$A,0)+ROW(ALS!$A$1:$A$200)-1),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73" s="26" t="e">
        <f ca="1">_xlfn.LET(_xlpm.GetVal,INDIRECT("ALS!"&amp;SUBSTITUTE(ADDRESS(1,$A73+($AN$7-$AN$8),4),"1","")&amp;MATCH(Z$3,ALS!$A:$A,0)+ROW(ALS!$A$1:$A$200)-1),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73" s="26" t="e">
        <f ca="1">_xlfn.LET(_xlpm.GetVal,INDIRECT("ALS!"&amp;SUBSTITUTE(ADDRESS(1,$A73+($AN$7-$AN$8),4),"1","")&amp;MATCH(AA$3,ALS!$A:$A,0)+ROW(ALS!$A$1:$A$200)-1),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73" s="26" t="e">
        <f ca="1">_xlfn.LET(_xlpm.GetVal,INDIRECT("ALS!"&amp;SUBSTITUTE(ADDRESS(1,$A73+($AN$7-$AN$8),4),"1","")&amp;MATCH(AB$3,ALS!$A:$A,0)+ROW(ALS!$A$1:$A$200)-1),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73" s="26" t="e">
        <f ca="1">_xlfn.LET(_xlpm.GetVal,INDIRECT("ALS!"&amp;SUBSTITUTE(ADDRESS(1,$A73+($AN$7-$AN$8),4),"1","")&amp;MATCH(AC$3,ALS!$A:$A,0)+ROW(ALS!$A$1:$A$200)-1),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73" s="26" t="e">
        <f ca="1">_xlfn.LET(_xlpm.GetVal,INDIRECT("ALS!"&amp;SUBSTITUTE(ADDRESS(1,$A73+($AN$7-$AN$8),4),"1","")&amp;MATCH(AD$3,ALS!$A:$A,0)+ROW(ALS!$A$1:$A$200)-1),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73" s="26" t="e">
        <f ca="1">_xlfn.LET(_xlpm.GetVal,INDIRECT("ALS!"&amp;SUBSTITUTE(ADDRESS(1,$A73+($AN$7-$AN$8),4),"1","")&amp;MATCH(AE$3,ALS!$A:$A,0)+ROW(ALS!$A$1:$A$200)-1),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73" s="26" t="e">
        <f ca="1">_xlfn.LET(_xlpm.GetVal,INDIRECT("ALS!"&amp;SUBSTITUTE(ADDRESS(1,$A73+($AN$7-$AN$8),4),"1","")&amp;MATCH(AF$3,ALS!$A:$A,0)+ROW(ALS!$A$1:$A$200)-1),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73" s="26" t="e">
        <f ca="1">_xlfn.LET(_xlpm.GetVal,INDIRECT("ALS!"&amp;SUBSTITUTE(ADDRESS(1,$A73+($AN$7-$AN$8),4),"1","")&amp;MATCH(AG$3,ALS!$A:$A,0)+ROW(ALS!$A$1:$A$200)-1),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73" s="25" t="str">
        <f t="shared" ca="1" si="7"/>
        <v/>
      </c>
      <c r="AI73" s="26" t="e">
        <f ca="1">_xlfn.IFS(SUBSTITUTE(INDIRECT("ALS!"&amp;SUBSTITUTE(ADDRESS(1,$A73+($AN$7-$AN$8),4),"1","")&amp;MATCH(AI$3,ALS!$A:$A,0)+ROW(ALS!$A:$A)-1)," ","")="","",ISERROR(INDIRECT("ALS!"&amp;SUBSTITUTE(ADDRESS(1,$A73+($AN$7-$AN$8),4),"1","")&amp;MATCH(AI$3,ALS!$A:$A,0)+ROW(ALS!$A:$A)-1)),INDIRECT("ALS!"&amp;SUBSTITUTE(ADDRESS(1,$A73+($AN$7-$AN$8),4),"1","")&amp;MATCH(AI$3,ALS!$A:$A,0)+ROW(ALS!$A:$A)-1),OR(LOWER(SUBSTITUTE(SUBSTITUTE(INDIRECT("ALS!"&amp;SUBSTITUTE(ADDRESS(1,$A73+($AN$7-$AN$8),4),"1","")&amp;MATCH(AI$3,ALS!$A:$A,0)+ROW(ALS!$A:$A)-1),".","")," ",""))="nd",LOWER(SUBSTITUTE(SUBSTITUTE(INDIRECT("ALS!"&amp;SUBSTITUTE(ADDRESS(1,$A73+($AN$7-$AN$8),4),"1","")&amp;MATCH(AI$3,ALS!$A:$A,0)+ROW(ALS!$A:$A)-1),".","")," ",""))="ikkepåvist"),"n.d.",OR(LEFT(LOWER(SUBSTITUTE(SUBSTITUTE(INDIRECT("ALS!"&amp;SUBSTITUTE(ADDRESS(1,$A73+($AN$7-$AN$8),4),"1","")&amp;MATCH(AI$3,ALS!$A:$A,0)+ROW(ALS!$A:$A)-1),".",",")," ","")),2)="&lt; ",LEFT(LOWER(SUBSTITUTE(SUBSTITUTE(INDIRECT("ALS!"&amp;SUBSTITUTE(ADDRESS(1,$A73+($AN$7-$AN$8),4),"1","")&amp;MATCH(AI$3,ALS!$A:$A,0)+ROW(ALS!$A:$A)-1),".",",")," ","")),1)="&lt;"),"&lt;"&amp;VALUE(SUBSTITUTE(SUBSTITUTE(SUBSTITUTE(INDIRECT("ALS!"&amp;SUBSTITUTE(ADDRESS(1,$A73+($AN$7-$AN$8),4),"1","")&amp;MATCH(AI$3,ALS!$A:$A,0)+ROW(ALS!$A:$A)-1),".",",")," ",""),"&lt;",""))*AI$2,NOT(ISERROR(VALUE(SUBSTITUTE(SUBSTITUTE(INDIRECT("ALS!"&amp;SUBSTITUTE(ADDRESS(1,$A73+($AN$7-$AN$8),4),"1","")&amp;MATCH(AI$3,ALS!$A:$A,0)+ROW(ALS!$A:$A)-1),".",",")," ","")))),VALUE(SUBSTITUTE(SUBSTITUTE(INDIRECT("ALS!"&amp;SUBSTITUTE(ADDRESS(1,$A73+($AN$7-$AN$8),4),"1","")&amp;MATCH(AI$3,ALS!$A:$A,0)+ROW(ALS!$A:$A)-1),".",",")," ","")),TRUE,"ERROR")</f>
        <v>#VALUE!</v>
      </c>
      <c r="AJ73" s="26" t="e">
        <f ca="1">_xlfn.IFS(SUBSTITUTE(INDIRECT("ALS!"&amp;SUBSTITUTE(ADDRESS(1,$A73+($AN$7-$AN$8),4),"1","")&amp;MATCH(AJ$3,ALS!$A:$A,0)+ROW(ALS!$A:$A)-1)," ","")="","",ISERROR(INDIRECT("ALS!"&amp;SUBSTITUTE(ADDRESS(1,$A73+($AN$7-$AN$8),4),"1","")&amp;MATCH(AJ$3,ALS!$A:$A,0)+ROW(ALS!$A:$A)-1)),INDIRECT("ALS!"&amp;SUBSTITUTE(ADDRESS(1,$A73+($AN$7-$AN$8),4),"1","")&amp;MATCH(AJ$3,ALS!$A:$A,0)+ROW(ALS!$A:$A)-1),OR(LOWER(SUBSTITUTE(SUBSTITUTE(INDIRECT("ALS!"&amp;SUBSTITUTE(ADDRESS(1,$A73+($AN$7-$AN$8),4),"1","")&amp;MATCH(AJ$3,ALS!$A:$A,0)+ROW(ALS!$A:$A)-1),".","")," ",""))="nd",LOWER(SUBSTITUTE(SUBSTITUTE(INDIRECT("ALS!"&amp;SUBSTITUTE(ADDRESS(1,$A73+($AN$7-$AN$8),4),"1","")&amp;MATCH(AJ$3,ALS!$A:$A,0)+ROW(ALS!$A:$A)-1),".","")," ",""))="ikkepåvist"),"n.d.",OR(LEFT(LOWER(SUBSTITUTE(SUBSTITUTE(INDIRECT("ALS!"&amp;SUBSTITUTE(ADDRESS(1,$A73+($AN$7-$AN$8),4),"1","")&amp;MATCH(AJ$3,ALS!$A:$A,0)+ROW(ALS!$A:$A)-1),".",",")," ","")),2)="&lt; ",LEFT(LOWER(SUBSTITUTE(SUBSTITUTE(INDIRECT("ALS!"&amp;SUBSTITUTE(ADDRESS(1,$A73+($AN$7-$AN$8),4),"1","")&amp;MATCH(AJ$3,ALS!$A:$A,0)+ROW(ALS!$A:$A)-1),".",",")," ","")),1)="&lt;"),"&lt;"&amp;VALUE(SUBSTITUTE(SUBSTITUTE(SUBSTITUTE(INDIRECT("ALS!"&amp;SUBSTITUTE(ADDRESS(1,$A73+($AN$7-$AN$8),4),"1","")&amp;MATCH(AJ$3,ALS!$A:$A,0)+ROW(ALS!$A:$A)-1),".",",")," ",""),"&lt;",""))*AJ$2,NOT(ISERROR(VALUE(SUBSTITUTE(SUBSTITUTE(INDIRECT("ALS!"&amp;SUBSTITUTE(ADDRESS(1,$A73+($AN$7-$AN$8),4),"1","")&amp;MATCH(AJ$3,ALS!$A:$A,0)+ROW(ALS!$A:$A)-1),".",",")," ","")))),VALUE(SUBSTITUTE(SUBSTITUTE(INDIRECT("ALS!"&amp;SUBSTITUTE(ADDRESS(1,$A73+($AN$7-$AN$8),4),"1","")&amp;MATCH(AJ$3,ALS!$A:$A,0)+ROW(ALS!$A:$A)-1),".",",")," ","")),TRUE,"ERROR")</f>
        <v>#VALUE!</v>
      </c>
    </row>
    <row r="74" spans="1:36" x14ac:dyDescent="0.25">
      <c r="A74" t="e">
        <f t="shared" ca="1" si="8"/>
        <v>#VALUE!</v>
      </c>
      <c r="B74" t="e">
        <f ca="1">IF(
LEN(C74)&gt;0,
SUBSTITUTE(SUBSTITUTE(SUBSTITUTE(INDIRECT("ALS!"&amp;SUBSTITUTE(ADDRESS(1,A74+($AN$7-$AN$8),4),"1","")&amp;MATCH("ELEMENT",ALS!A:A,0)+ROW(ALS!A:A)-1),"Jord",""),"Sediment",""),C74,""),
SUBSTITUTE(SUBSTITUTE(INDIRECT("ALS!"&amp;SUBSTITUTE(ADDRESS(1,A74+($AN$7-$AN$8),4),"1","")&amp;MATCH("ELEMENT",ALS!A:A,0)+ROW(ALS!A:A)-1),"Jord",""),"Sediment","")
)</f>
        <v>#VALUE!</v>
      </c>
      <c r="C74" t="str">
        <f ca="1" xml:space="preserve">
_xlfn.LET(_xlpm.GetName,INDIRECT("ALS!"&amp;SUBSTITUTE(ADDRESS(1,A74+($AN$7-$AN$8),4),"1","")&amp;MATCH("ELEMENT",ALS!$A$1:$A$200,0)+ROW(ALS!$A$1:$A$200)-1),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74" s="22" t="e">
        <f ca="1">IF(ISERROR(INDIRECT("ALS!"&amp;SUBSTITUTE(ADDRESS(1,$A74+($AN$7-$AN$8),4),"1","")&amp;MATCH(D$3,ALS!$A:$A,0)+ROW(ALS!$A:$A)-1)),INDIRECT("ALS!"&amp;SUBSTITUTE(ADDRESS(1,$A74+($AN$7-$AN$8),4),"1","")&amp;MATCH(D$3,ALS!$A:$A,0)+ROW(ALS!$A:$A)-1),IF(INDIRECT("ALS!"&amp;SUBSTITUTE(ADDRESS(1,$A74+($AN$7-$AN$8),4),"1","")&amp;MATCH(D$3,ALS!$A:$A,0)+ROW(ALS!$A:$A)-1)="n.d.","n.d.",IF(VALUE(SUBSTITUTE(SUBSTITUTE(INDIRECT("ALS!"&amp;SUBSTITUTE(ADDRESS(1,$A74+($AN$7-$AN$8),4),"1","")&amp;MATCH(D$3,ALS!$A:$A,0)+ROW(ALS!$A:$A)-1),".",","),"&lt;",""))&lt;=AV$4,"&lt;"&amp;AV$4,VALUE(SUBSTITUTE(SUBSTITUTE(INDIRECT("ALS!"&amp;SUBSTITUTE(ADDRESS(1,$A74+($AN$7-$AN$8),4),"1","")&amp;MATCH(D$3,ALS!$A:$A,0)+ROW(ALS!$A:$A)-1),".",","),"&lt;","")))))</f>
        <v>#VALUE!</v>
      </c>
      <c r="E74" s="22" t="e">
        <f ca="1">IF(ISERROR(INDIRECT("ALS!"&amp;SUBSTITUTE(ADDRESS(1,$A74+($AN$7-$AN$8),4),"1","")&amp;MATCH(E$3,ALS!$A:$A,0)+ROW(ALS!$A:$A)-1)),INDIRECT("ALS!"&amp;SUBSTITUTE(ADDRESS(1,$A74+($AN$7-$AN$8),4),"1","")&amp;MATCH(E$3,ALS!$A:$A,0)+ROW(ALS!$A:$A)-1),IF(INDIRECT("ALS!"&amp;SUBSTITUTE(ADDRESS(1,$A74+($AN$7-$AN$8),4),"1","")&amp;MATCH(E$3,ALS!$A:$A,0)+ROW(ALS!$A:$A)-1)="n.d.","n.d.",IF(VALUE(SUBSTITUTE(SUBSTITUTE(INDIRECT("ALS!"&amp;SUBSTITUTE(ADDRESS(1,$A74+($AN$7-$AN$8),4),"1","")&amp;MATCH(E$3,ALS!$A:$A,0)+ROW(ALS!$A:$A)-1),".",","),"&lt;",""))&lt;=AW$4,"&lt;"&amp;AW$4,VALUE(SUBSTITUTE(SUBSTITUTE(INDIRECT("ALS!"&amp;SUBSTITUTE(ADDRESS(1,$A74+($AN$7-$AN$8),4),"1","")&amp;MATCH(E$3,ALS!$A:$A,0)+ROW(ALS!$A:$A)-1),".",","),"&lt;","")))))</f>
        <v>#VALUE!</v>
      </c>
      <c r="F74" s="22" t="e">
        <f ca="1">IF(ISERROR(INDIRECT("ALS!"&amp;SUBSTITUTE(ADDRESS(1,$A74+($AN$7-$AN$8),4),"1","")&amp;MATCH(F$3,ALS!$A:$A,0)+ROW(ALS!$A:$A)-1)),INDIRECT("ALS!"&amp;SUBSTITUTE(ADDRESS(1,$A74+($AN$7-$AN$8),4),"1","")&amp;MATCH(F$3,ALS!$A:$A,0)+ROW(ALS!$A:$A)-1),IF(INDIRECT("ALS!"&amp;SUBSTITUTE(ADDRESS(1,$A74+($AN$7-$AN$8),4),"1","")&amp;MATCH(F$3,ALS!$A:$A,0)+ROW(ALS!$A:$A)-1)="n.d.","n.d.",IF(VALUE(SUBSTITUTE(SUBSTITUTE(INDIRECT("ALS!"&amp;SUBSTITUTE(ADDRESS(1,$A74+($AN$7-$AN$8),4),"1","")&amp;MATCH(F$3,ALS!$A:$A,0)+ROW(ALS!$A:$A)-1),".",","),"&lt;",""))&lt;=AX$4,"&lt;"&amp;AX$4,VALUE(SUBSTITUTE(SUBSTITUTE(INDIRECT("ALS!"&amp;SUBSTITUTE(ADDRESS(1,$A74+($AN$7-$AN$8),4),"1","")&amp;MATCH(F$3,ALS!$A:$A,0)+ROW(ALS!$A:$A)-1),".",","),"&lt;","")))))</f>
        <v>#VALUE!</v>
      </c>
      <c r="G74" s="26" t="e">
        <f ca="1">_xlfn.LET(_xlpm.GetVal,INDIRECT("ALS!"&amp;SUBSTITUTE(ADDRESS(1,$A74+($AN$7-$AN$8),4),"1","")&amp;MATCH(G$3,ALS!$A:$A,0)+ROW(ALS!$A$1:$A$200)-1),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74" s="26" t="e">
        <f ca="1">_xlfn.LET(_xlpm.GetVal,INDIRECT("ALS!"&amp;SUBSTITUTE(ADDRESS(1,$A74+($AN$7-$AN$8),4),"1","")&amp;MATCH(H$3,ALS!$A:$A,0)+ROW(ALS!$A$1:$A$200)-1),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74" s="26" t="e">
        <f ca="1">_xlfn.LET(_xlpm.GetVal,INDIRECT("ALS!"&amp;SUBSTITUTE(ADDRESS(1,$A74+($AN$7-$AN$8),4),"1","")&amp;MATCH(I$3,ALS!$A:$A,0)+ROW(ALS!$A$1:$A$200)-1),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74" s="26" t="e">
        <f ca="1">_xlfn.LET(_xlpm.GetVal,INDIRECT("ALS!"&amp;SUBSTITUTE(ADDRESS(1,$A74+($AN$7-$AN$8),4),"1","")&amp;MATCH(J$3,ALS!$A:$A,0)+ROW(ALS!$A$1:$A$200)-1),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74" s="26" t="e">
        <f ca="1">_xlfn.LET(_xlpm.GetVal,INDIRECT("ALS!"&amp;SUBSTITUTE(ADDRESS(1,$A74+($AN$7-$AN$8),4),"1","")&amp;MATCH(K$3,ALS!$A:$A,0)+ROW(ALS!$A$1:$A$200)-1),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74" s="26" t="e">
        <f ca="1">_xlfn.LET(_xlpm.GetVal,INDIRECT("ALS!"&amp;SUBSTITUTE(ADDRESS(1,$A74+($AN$7-$AN$8),4),"1","")&amp;MATCH(L$3,ALS!$A:$A,0)+ROW(ALS!$A$1:$A$200)-1),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74" s="26" t="e">
        <f ca="1">_xlfn.LET(_xlpm.GetVal,INDIRECT("ALS!"&amp;SUBSTITUTE(ADDRESS(1,$A74+($AN$7-$AN$8),4),"1","")&amp;MATCH(M$3,ALS!$A:$A,0)+ROW(ALS!$A$1:$A$200)-1),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74" s="26" t="e">
        <f ca="1">_xlfn.LET(_xlpm.GetVal,INDIRECT("ALS!"&amp;SUBSTITUTE(ADDRESS(1,$A74+($AN$7-$AN$8),4),"1","")&amp;MATCH(N$3,ALS!$A:$A,0)+ROW(ALS!$A$1:$A$200)-1),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74" s="26" t="e">
        <f ca="1">_xlfn.LET(_xlpm.GetVal,INDIRECT("ALS!"&amp;SUBSTITUTE(ADDRESS(1,$A74+($AN$7-$AN$8),4),"1","")&amp;MATCH(O$3,ALS!$A:$A,0)+ROW(ALS!$A$1:$A$200)-1),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74" s="26" t="e">
        <f ca="1">_xlfn.LET(_xlpm.GetVal,INDIRECT("ALS!"&amp;SUBSTITUTE(ADDRESS(1,$A74+($AN$7-$AN$8),4),"1","")&amp;MATCH(P$3,ALS!$A:$A,0)+ROW(ALS!$A$1:$A$200)-1),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74" s="26" t="e">
        <f ca="1">_xlfn.LET(_xlpm.GetVal,INDIRECT("ALS!"&amp;SUBSTITUTE(ADDRESS(1,$A74+($AN$7-$AN$8),4),"1","")&amp;MATCH(Q$3,ALS!$A:$A,0)+ROW(ALS!$A$1:$A$200)-1),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74" s="26" t="e">
        <f ca="1">_xlfn.LET(_xlpm.GetVal,INDIRECT("ALS!"&amp;SUBSTITUTE(ADDRESS(1,$A74+($AN$7-$AN$8),4),"1","")&amp;MATCH(R$3,ALS!$A:$A,0)+ROW(ALS!$A$1:$A$200)-1),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74" s="26" t="e">
        <f ca="1">_xlfn.LET(_xlpm.GetVal,INDIRECT("ALS!"&amp;SUBSTITUTE(ADDRESS(1,$A74+($AN$7-$AN$8),4),"1","")&amp;MATCH(S$3,ALS!$A:$A,0)+ROW(ALS!$A$1:$A$200)-1),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74" s="26" t="e">
        <f ca="1">_xlfn.LET(_xlpm.GetVal,INDIRECT("ALS!"&amp;SUBSTITUTE(ADDRESS(1,$A74+($AN$7-$AN$8),4),"1","")&amp;MATCH(T$3,ALS!$A:$A,0)+ROW(ALS!$A$1:$A$200)-1),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74" s="26" t="e">
        <f ca="1">_xlfn.LET(_xlpm.GetVal,INDIRECT("ALS!"&amp;SUBSTITUTE(ADDRESS(1,$A74+($AN$7-$AN$8),4),"1","")&amp;MATCH(U$3,ALS!$A:$A,0)+ROW(ALS!$A$1:$A$200)-1),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74" s="26" t="e">
        <f ca="1">_xlfn.LET(_xlpm.GetVal,INDIRECT("ALS!"&amp;SUBSTITUTE(ADDRESS(1,$A74+($AN$7-$AN$8),4),"1","")&amp;MATCH(V$3,ALS!$A:$A,0)+ROW(ALS!$A$1:$A$200)-1),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74" s="26" t="e">
        <f ca="1">_xlfn.LET(_xlpm.GetVal,INDIRECT("ALS!"&amp;SUBSTITUTE(ADDRESS(1,$A74+($AN$7-$AN$8),4),"1","")&amp;MATCH(W$3,ALS!$A:$A,0)+ROW(ALS!$A$1:$A$200)-1),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74" s="26" t="e">
        <f ca="1">_xlfn.LET(_xlpm.GetVal,INDIRECT("ALS!"&amp;SUBSTITUTE(ADDRESS(1,$A74+($AN$7-$AN$8),4),"1","")&amp;MATCH(X$3,ALS!$A:$A,0)+ROW(ALS!$A$1:$A$200)-1),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74" s="26" t="e">
        <f ca="1">_xlfn.LET(_xlpm.GetVal,INDIRECT("ALS!"&amp;SUBSTITUTE(ADDRESS(1,$A74+($AN$7-$AN$8),4),"1","")&amp;MATCH(Y$3,ALS!$A:$A,0)+ROW(ALS!$A$1:$A$200)-1),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74" s="26" t="e">
        <f ca="1">_xlfn.LET(_xlpm.GetVal,INDIRECT("ALS!"&amp;SUBSTITUTE(ADDRESS(1,$A74+($AN$7-$AN$8),4),"1","")&amp;MATCH(Z$3,ALS!$A:$A,0)+ROW(ALS!$A$1:$A$200)-1),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74" s="26" t="e">
        <f ca="1">_xlfn.LET(_xlpm.GetVal,INDIRECT("ALS!"&amp;SUBSTITUTE(ADDRESS(1,$A74+($AN$7-$AN$8),4),"1","")&amp;MATCH(AA$3,ALS!$A:$A,0)+ROW(ALS!$A$1:$A$200)-1),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74" s="26" t="e">
        <f ca="1">_xlfn.LET(_xlpm.GetVal,INDIRECT("ALS!"&amp;SUBSTITUTE(ADDRESS(1,$A74+($AN$7-$AN$8),4),"1","")&amp;MATCH(AB$3,ALS!$A:$A,0)+ROW(ALS!$A$1:$A$200)-1),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74" s="26" t="e">
        <f ca="1">_xlfn.LET(_xlpm.GetVal,INDIRECT("ALS!"&amp;SUBSTITUTE(ADDRESS(1,$A74+($AN$7-$AN$8),4),"1","")&amp;MATCH(AC$3,ALS!$A:$A,0)+ROW(ALS!$A$1:$A$200)-1),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74" s="26" t="e">
        <f ca="1">_xlfn.LET(_xlpm.GetVal,INDIRECT("ALS!"&amp;SUBSTITUTE(ADDRESS(1,$A74+($AN$7-$AN$8),4),"1","")&amp;MATCH(AD$3,ALS!$A:$A,0)+ROW(ALS!$A$1:$A$200)-1),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74" s="26" t="e">
        <f ca="1">_xlfn.LET(_xlpm.GetVal,INDIRECT("ALS!"&amp;SUBSTITUTE(ADDRESS(1,$A74+($AN$7-$AN$8),4),"1","")&amp;MATCH(AE$3,ALS!$A:$A,0)+ROW(ALS!$A$1:$A$200)-1),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74" s="26" t="e">
        <f ca="1">_xlfn.LET(_xlpm.GetVal,INDIRECT("ALS!"&amp;SUBSTITUTE(ADDRESS(1,$A74+($AN$7-$AN$8),4),"1","")&amp;MATCH(AF$3,ALS!$A:$A,0)+ROW(ALS!$A$1:$A$200)-1),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74" s="26" t="e">
        <f ca="1">_xlfn.LET(_xlpm.GetVal,INDIRECT("ALS!"&amp;SUBSTITUTE(ADDRESS(1,$A74+($AN$7-$AN$8),4),"1","")&amp;MATCH(AG$3,ALS!$A:$A,0)+ROW(ALS!$A$1:$A$200)-1),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74" s="25" t="str">
        <f t="shared" ca="1" si="7"/>
        <v/>
      </c>
      <c r="AI74" s="26" t="e">
        <f ca="1">_xlfn.IFS(SUBSTITUTE(INDIRECT("ALS!"&amp;SUBSTITUTE(ADDRESS(1,$A74+($AN$7-$AN$8),4),"1","")&amp;MATCH(AI$3,ALS!$A:$A,0)+ROW(ALS!$A:$A)-1)," ","")="","",ISERROR(INDIRECT("ALS!"&amp;SUBSTITUTE(ADDRESS(1,$A74+($AN$7-$AN$8),4),"1","")&amp;MATCH(AI$3,ALS!$A:$A,0)+ROW(ALS!$A:$A)-1)),INDIRECT("ALS!"&amp;SUBSTITUTE(ADDRESS(1,$A74+($AN$7-$AN$8),4),"1","")&amp;MATCH(AI$3,ALS!$A:$A,0)+ROW(ALS!$A:$A)-1),OR(LOWER(SUBSTITUTE(SUBSTITUTE(INDIRECT("ALS!"&amp;SUBSTITUTE(ADDRESS(1,$A74+($AN$7-$AN$8),4),"1","")&amp;MATCH(AI$3,ALS!$A:$A,0)+ROW(ALS!$A:$A)-1),".","")," ",""))="nd",LOWER(SUBSTITUTE(SUBSTITUTE(INDIRECT("ALS!"&amp;SUBSTITUTE(ADDRESS(1,$A74+($AN$7-$AN$8),4),"1","")&amp;MATCH(AI$3,ALS!$A:$A,0)+ROW(ALS!$A:$A)-1),".","")," ",""))="ikkepåvist"),"n.d.",OR(LEFT(LOWER(SUBSTITUTE(SUBSTITUTE(INDIRECT("ALS!"&amp;SUBSTITUTE(ADDRESS(1,$A74+($AN$7-$AN$8),4),"1","")&amp;MATCH(AI$3,ALS!$A:$A,0)+ROW(ALS!$A:$A)-1),".",",")," ","")),2)="&lt; ",LEFT(LOWER(SUBSTITUTE(SUBSTITUTE(INDIRECT("ALS!"&amp;SUBSTITUTE(ADDRESS(1,$A74+($AN$7-$AN$8),4),"1","")&amp;MATCH(AI$3,ALS!$A:$A,0)+ROW(ALS!$A:$A)-1),".",",")," ","")),1)="&lt;"),"&lt;"&amp;VALUE(SUBSTITUTE(SUBSTITUTE(SUBSTITUTE(INDIRECT("ALS!"&amp;SUBSTITUTE(ADDRESS(1,$A74+($AN$7-$AN$8),4),"1","")&amp;MATCH(AI$3,ALS!$A:$A,0)+ROW(ALS!$A:$A)-1),".",",")," ",""),"&lt;",""))*AI$2,NOT(ISERROR(VALUE(SUBSTITUTE(SUBSTITUTE(INDIRECT("ALS!"&amp;SUBSTITUTE(ADDRESS(1,$A74+($AN$7-$AN$8),4),"1","")&amp;MATCH(AI$3,ALS!$A:$A,0)+ROW(ALS!$A:$A)-1),".",",")," ","")))),VALUE(SUBSTITUTE(SUBSTITUTE(INDIRECT("ALS!"&amp;SUBSTITUTE(ADDRESS(1,$A74+($AN$7-$AN$8),4),"1","")&amp;MATCH(AI$3,ALS!$A:$A,0)+ROW(ALS!$A:$A)-1),".",",")," ","")),TRUE,"ERROR")</f>
        <v>#VALUE!</v>
      </c>
      <c r="AJ74" s="26" t="e">
        <f ca="1">_xlfn.IFS(SUBSTITUTE(INDIRECT("ALS!"&amp;SUBSTITUTE(ADDRESS(1,$A74+($AN$7-$AN$8),4),"1","")&amp;MATCH(AJ$3,ALS!$A:$A,0)+ROW(ALS!$A:$A)-1)," ","")="","",ISERROR(INDIRECT("ALS!"&amp;SUBSTITUTE(ADDRESS(1,$A74+($AN$7-$AN$8),4),"1","")&amp;MATCH(AJ$3,ALS!$A:$A,0)+ROW(ALS!$A:$A)-1)),INDIRECT("ALS!"&amp;SUBSTITUTE(ADDRESS(1,$A74+($AN$7-$AN$8),4),"1","")&amp;MATCH(AJ$3,ALS!$A:$A,0)+ROW(ALS!$A:$A)-1),OR(LOWER(SUBSTITUTE(SUBSTITUTE(INDIRECT("ALS!"&amp;SUBSTITUTE(ADDRESS(1,$A74+($AN$7-$AN$8),4),"1","")&amp;MATCH(AJ$3,ALS!$A:$A,0)+ROW(ALS!$A:$A)-1),".","")," ",""))="nd",LOWER(SUBSTITUTE(SUBSTITUTE(INDIRECT("ALS!"&amp;SUBSTITUTE(ADDRESS(1,$A74+($AN$7-$AN$8),4),"1","")&amp;MATCH(AJ$3,ALS!$A:$A,0)+ROW(ALS!$A:$A)-1),".","")," ",""))="ikkepåvist"),"n.d.",OR(LEFT(LOWER(SUBSTITUTE(SUBSTITUTE(INDIRECT("ALS!"&amp;SUBSTITUTE(ADDRESS(1,$A74+($AN$7-$AN$8),4),"1","")&amp;MATCH(AJ$3,ALS!$A:$A,0)+ROW(ALS!$A:$A)-1),".",",")," ","")),2)="&lt; ",LEFT(LOWER(SUBSTITUTE(SUBSTITUTE(INDIRECT("ALS!"&amp;SUBSTITUTE(ADDRESS(1,$A74+($AN$7-$AN$8),4),"1","")&amp;MATCH(AJ$3,ALS!$A:$A,0)+ROW(ALS!$A:$A)-1),".",",")," ","")),1)="&lt;"),"&lt;"&amp;VALUE(SUBSTITUTE(SUBSTITUTE(SUBSTITUTE(INDIRECT("ALS!"&amp;SUBSTITUTE(ADDRESS(1,$A74+($AN$7-$AN$8),4),"1","")&amp;MATCH(AJ$3,ALS!$A:$A,0)+ROW(ALS!$A:$A)-1),".",",")," ",""),"&lt;",""))*AJ$2,NOT(ISERROR(VALUE(SUBSTITUTE(SUBSTITUTE(INDIRECT("ALS!"&amp;SUBSTITUTE(ADDRESS(1,$A74+($AN$7-$AN$8),4),"1","")&amp;MATCH(AJ$3,ALS!$A:$A,0)+ROW(ALS!$A:$A)-1),".",",")," ","")))),VALUE(SUBSTITUTE(SUBSTITUTE(INDIRECT("ALS!"&amp;SUBSTITUTE(ADDRESS(1,$A74+($AN$7-$AN$8),4),"1","")&amp;MATCH(AJ$3,ALS!$A:$A,0)+ROW(ALS!$A:$A)-1),".",",")," ","")),TRUE,"ERROR")</f>
        <v>#VALUE!</v>
      </c>
    </row>
    <row r="75" spans="1:36" x14ac:dyDescent="0.25">
      <c r="A75" t="e">
        <f t="shared" ca="1" si="8"/>
        <v>#VALUE!</v>
      </c>
      <c r="B75" t="e">
        <f ca="1">IF(
LEN(C75)&gt;0,
SUBSTITUTE(SUBSTITUTE(SUBSTITUTE(INDIRECT("ALS!"&amp;SUBSTITUTE(ADDRESS(1,A75+($AN$7-$AN$8),4),"1","")&amp;MATCH("ELEMENT",ALS!A:A,0)+ROW(ALS!A:A)-1),"Jord",""),"Sediment",""),C75,""),
SUBSTITUTE(SUBSTITUTE(INDIRECT("ALS!"&amp;SUBSTITUTE(ADDRESS(1,A75+($AN$7-$AN$8),4),"1","")&amp;MATCH("ELEMENT",ALS!A:A,0)+ROW(ALS!A:A)-1),"Jord",""),"Sediment","")
)</f>
        <v>#VALUE!</v>
      </c>
      <c r="C75" t="str">
        <f ca="1" xml:space="preserve">
_xlfn.LET(_xlpm.GetName,INDIRECT("ALS!"&amp;SUBSTITUTE(ADDRESS(1,A75+($AN$7-$AN$8),4),"1","")&amp;MATCH("ELEMENT",ALS!$A$1:$A$200,0)+ROW(ALS!$A$1:$A$200)-1),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75" s="22" t="e">
        <f ca="1">IF(ISERROR(INDIRECT("ALS!"&amp;SUBSTITUTE(ADDRESS(1,$A75+($AN$7-$AN$8),4),"1","")&amp;MATCH(D$3,ALS!$A:$A,0)+ROW(ALS!$A:$A)-1)),INDIRECT("ALS!"&amp;SUBSTITUTE(ADDRESS(1,$A75+($AN$7-$AN$8),4),"1","")&amp;MATCH(D$3,ALS!$A:$A,0)+ROW(ALS!$A:$A)-1),IF(INDIRECT("ALS!"&amp;SUBSTITUTE(ADDRESS(1,$A75+($AN$7-$AN$8),4),"1","")&amp;MATCH(D$3,ALS!$A:$A,0)+ROW(ALS!$A:$A)-1)="n.d.","n.d.",IF(VALUE(SUBSTITUTE(SUBSTITUTE(INDIRECT("ALS!"&amp;SUBSTITUTE(ADDRESS(1,$A75+($AN$7-$AN$8),4),"1","")&amp;MATCH(D$3,ALS!$A:$A,0)+ROW(ALS!$A:$A)-1),".",","),"&lt;",""))&lt;=AV$4,"&lt;"&amp;AV$4,VALUE(SUBSTITUTE(SUBSTITUTE(INDIRECT("ALS!"&amp;SUBSTITUTE(ADDRESS(1,$A75+($AN$7-$AN$8),4),"1","")&amp;MATCH(D$3,ALS!$A:$A,0)+ROW(ALS!$A:$A)-1),".",","),"&lt;","")))))</f>
        <v>#VALUE!</v>
      </c>
      <c r="E75" s="22" t="e">
        <f ca="1">IF(ISERROR(INDIRECT("ALS!"&amp;SUBSTITUTE(ADDRESS(1,$A75+($AN$7-$AN$8),4),"1","")&amp;MATCH(E$3,ALS!$A:$A,0)+ROW(ALS!$A:$A)-1)),INDIRECT("ALS!"&amp;SUBSTITUTE(ADDRESS(1,$A75+($AN$7-$AN$8),4),"1","")&amp;MATCH(E$3,ALS!$A:$A,0)+ROW(ALS!$A:$A)-1),IF(INDIRECT("ALS!"&amp;SUBSTITUTE(ADDRESS(1,$A75+($AN$7-$AN$8),4),"1","")&amp;MATCH(E$3,ALS!$A:$A,0)+ROW(ALS!$A:$A)-1)="n.d.","n.d.",IF(VALUE(SUBSTITUTE(SUBSTITUTE(INDIRECT("ALS!"&amp;SUBSTITUTE(ADDRESS(1,$A75+($AN$7-$AN$8),4),"1","")&amp;MATCH(E$3,ALS!$A:$A,0)+ROW(ALS!$A:$A)-1),".",","),"&lt;",""))&lt;=AW$4,"&lt;"&amp;AW$4,VALUE(SUBSTITUTE(SUBSTITUTE(INDIRECT("ALS!"&amp;SUBSTITUTE(ADDRESS(1,$A75+($AN$7-$AN$8),4),"1","")&amp;MATCH(E$3,ALS!$A:$A,0)+ROW(ALS!$A:$A)-1),".",","),"&lt;","")))))</f>
        <v>#VALUE!</v>
      </c>
      <c r="F75" s="22" t="e">
        <f ca="1">IF(ISERROR(INDIRECT("ALS!"&amp;SUBSTITUTE(ADDRESS(1,$A75+($AN$7-$AN$8),4),"1","")&amp;MATCH(F$3,ALS!$A:$A,0)+ROW(ALS!$A:$A)-1)),INDIRECT("ALS!"&amp;SUBSTITUTE(ADDRESS(1,$A75+($AN$7-$AN$8),4),"1","")&amp;MATCH(F$3,ALS!$A:$A,0)+ROW(ALS!$A:$A)-1),IF(INDIRECT("ALS!"&amp;SUBSTITUTE(ADDRESS(1,$A75+($AN$7-$AN$8),4),"1","")&amp;MATCH(F$3,ALS!$A:$A,0)+ROW(ALS!$A:$A)-1)="n.d.","n.d.",IF(VALUE(SUBSTITUTE(SUBSTITUTE(INDIRECT("ALS!"&amp;SUBSTITUTE(ADDRESS(1,$A75+($AN$7-$AN$8),4),"1","")&amp;MATCH(F$3,ALS!$A:$A,0)+ROW(ALS!$A:$A)-1),".",","),"&lt;",""))&lt;=AX$4,"&lt;"&amp;AX$4,VALUE(SUBSTITUTE(SUBSTITUTE(INDIRECT("ALS!"&amp;SUBSTITUTE(ADDRESS(1,$A75+($AN$7-$AN$8),4),"1","")&amp;MATCH(F$3,ALS!$A:$A,0)+ROW(ALS!$A:$A)-1),".",","),"&lt;","")))))</f>
        <v>#VALUE!</v>
      </c>
      <c r="G75" s="26" t="e">
        <f ca="1">_xlfn.LET(_xlpm.GetVal,INDIRECT("ALS!"&amp;SUBSTITUTE(ADDRESS(1,$A75+($AN$7-$AN$8),4),"1","")&amp;MATCH(G$3,ALS!$A:$A,0)+ROW(ALS!$A$1:$A$200)-1),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75" s="26" t="e">
        <f ca="1">_xlfn.LET(_xlpm.GetVal,INDIRECT("ALS!"&amp;SUBSTITUTE(ADDRESS(1,$A75+($AN$7-$AN$8),4),"1","")&amp;MATCH(H$3,ALS!$A:$A,0)+ROW(ALS!$A$1:$A$200)-1),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75" s="26" t="e">
        <f ca="1">_xlfn.LET(_xlpm.GetVal,INDIRECT("ALS!"&amp;SUBSTITUTE(ADDRESS(1,$A75+($AN$7-$AN$8),4),"1","")&amp;MATCH(I$3,ALS!$A:$A,0)+ROW(ALS!$A$1:$A$200)-1),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75" s="26" t="e">
        <f ca="1">_xlfn.LET(_xlpm.GetVal,INDIRECT("ALS!"&amp;SUBSTITUTE(ADDRESS(1,$A75+($AN$7-$AN$8),4),"1","")&amp;MATCH(J$3,ALS!$A:$A,0)+ROW(ALS!$A$1:$A$200)-1),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75" s="26" t="e">
        <f ca="1">_xlfn.LET(_xlpm.GetVal,INDIRECT("ALS!"&amp;SUBSTITUTE(ADDRESS(1,$A75+($AN$7-$AN$8),4),"1","")&amp;MATCH(K$3,ALS!$A:$A,0)+ROW(ALS!$A$1:$A$200)-1),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75" s="26" t="e">
        <f ca="1">_xlfn.LET(_xlpm.GetVal,INDIRECT("ALS!"&amp;SUBSTITUTE(ADDRESS(1,$A75+($AN$7-$AN$8),4),"1","")&amp;MATCH(L$3,ALS!$A:$A,0)+ROW(ALS!$A$1:$A$200)-1),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75" s="26" t="e">
        <f ca="1">_xlfn.LET(_xlpm.GetVal,INDIRECT("ALS!"&amp;SUBSTITUTE(ADDRESS(1,$A75+($AN$7-$AN$8),4),"1","")&amp;MATCH(M$3,ALS!$A:$A,0)+ROW(ALS!$A$1:$A$200)-1),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75" s="26" t="e">
        <f ca="1">_xlfn.LET(_xlpm.GetVal,INDIRECT("ALS!"&amp;SUBSTITUTE(ADDRESS(1,$A75+($AN$7-$AN$8),4),"1","")&amp;MATCH(N$3,ALS!$A:$A,0)+ROW(ALS!$A$1:$A$200)-1),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75" s="26" t="e">
        <f ca="1">_xlfn.LET(_xlpm.GetVal,INDIRECT("ALS!"&amp;SUBSTITUTE(ADDRESS(1,$A75+($AN$7-$AN$8),4),"1","")&amp;MATCH(O$3,ALS!$A:$A,0)+ROW(ALS!$A$1:$A$200)-1),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75" s="26" t="e">
        <f ca="1">_xlfn.LET(_xlpm.GetVal,INDIRECT("ALS!"&amp;SUBSTITUTE(ADDRESS(1,$A75+($AN$7-$AN$8),4),"1","")&amp;MATCH(P$3,ALS!$A:$A,0)+ROW(ALS!$A$1:$A$200)-1),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75" s="26" t="e">
        <f ca="1">_xlfn.LET(_xlpm.GetVal,INDIRECT("ALS!"&amp;SUBSTITUTE(ADDRESS(1,$A75+($AN$7-$AN$8),4),"1","")&amp;MATCH(Q$3,ALS!$A:$A,0)+ROW(ALS!$A$1:$A$200)-1),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75" s="26" t="e">
        <f ca="1">_xlfn.LET(_xlpm.GetVal,INDIRECT("ALS!"&amp;SUBSTITUTE(ADDRESS(1,$A75+($AN$7-$AN$8),4),"1","")&amp;MATCH(R$3,ALS!$A:$A,0)+ROW(ALS!$A$1:$A$200)-1),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75" s="26" t="e">
        <f ca="1">_xlfn.LET(_xlpm.GetVal,INDIRECT("ALS!"&amp;SUBSTITUTE(ADDRESS(1,$A75+($AN$7-$AN$8),4),"1","")&amp;MATCH(S$3,ALS!$A:$A,0)+ROW(ALS!$A$1:$A$200)-1),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75" s="26" t="e">
        <f ca="1">_xlfn.LET(_xlpm.GetVal,INDIRECT("ALS!"&amp;SUBSTITUTE(ADDRESS(1,$A75+($AN$7-$AN$8),4),"1","")&amp;MATCH(T$3,ALS!$A:$A,0)+ROW(ALS!$A$1:$A$200)-1),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75" s="26" t="e">
        <f ca="1">_xlfn.LET(_xlpm.GetVal,INDIRECT("ALS!"&amp;SUBSTITUTE(ADDRESS(1,$A75+($AN$7-$AN$8),4),"1","")&amp;MATCH(U$3,ALS!$A:$A,0)+ROW(ALS!$A$1:$A$200)-1),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75" s="26" t="e">
        <f ca="1">_xlfn.LET(_xlpm.GetVal,INDIRECT("ALS!"&amp;SUBSTITUTE(ADDRESS(1,$A75+($AN$7-$AN$8),4),"1","")&amp;MATCH(V$3,ALS!$A:$A,0)+ROW(ALS!$A$1:$A$200)-1),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75" s="26" t="e">
        <f ca="1">_xlfn.LET(_xlpm.GetVal,INDIRECT("ALS!"&amp;SUBSTITUTE(ADDRESS(1,$A75+($AN$7-$AN$8),4),"1","")&amp;MATCH(W$3,ALS!$A:$A,0)+ROW(ALS!$A$1:$A$200)-1),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75" s="26" t="e">
        <f ca="1">_xlfn.LET(_xlpm.GetVal,INDIRECT("ALS!"&amp;SUBSTITUTE(ADDRESS(1,$A75+($AN$7-$AN$8),4),"1","")&amp;MATCH(X$3,ALS!$A:$A,0)+ROW(ALS!$A$1:$A$200)-1),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75" s="26" t="e">
        <f ca="1">_xlfn.LET(_xlpm.GetVal,INDIRECT("ALS!"&amp;SUBSTITUTE(ADDRESS(1,$A75+($AN$7-$AN$8),4),"1","")&amp;MATCH(Y$3,ALS!$A:$A,0)+ROW(ALS!$A$1:$A$200)-1),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75" s="26" t="e">
        <f ca="1">_xlfn.LET(_xlpm.GetVal,INDIRECT("ALS!"&amp;SUBSTITUTE(ADDRESS(1,$A75+($AN$7-$AN$8),4),"1","")&amp;MATCH(Z$3,ALS!$A:$A,0)+ROW(ALS!$A$1:$A$200)-1),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75" s="26" t="e">
        <f ca="1">_xlfn.LET(_xlpm.GetVal,INDIRECT("ALS!"&amp;SUBSTITUTE(ADDRESS(1,$A75+($AN$7-$AN$8),4),"1","")&amp;MATCH(AA$3,ALS!$A:$A,0)+ROW(ALS!$A$1:$A$200)-1),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75" s="26" t="e">
        <f ca="1">_xlfn.LET(_xlpm.GetVal,INDIRECT("ALS!"&amp;SUBSTITUTE(ADDRESS(1,$A75+($AN$7-$AN$8),4),"1","")&amp;MATCH(AB$3,ALS!$A:$A,0)+ROW(ALS!$A$1:$A$200)-1),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75" s="26" t="e">
        <f ca="1">_xlfn.LET(_xlpm.GetVal,INDIRECT("ALS!"&amp;SUBSTITUTE(ADDRESS(1,$A75+($AN$7-$AN$8),4),"1","")&amp;MATCH(AC$3,ALS!$A:$A,0)+ROW(ALS!$A$1:$A$200)-1),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75" s="26" t="e">
        <f ca="1">_xlfn.LET(_xlpm.GetVal,INDIRECT("ALS!"&amp;SUBSTITUTE(ADDRESS(1,$A75+($AN$7-$AN$8),4),"1","")&amp;MATCH(AD$3,ALS!$A:$A,0)+ROW(ALS!$A$1:$A$200)-1),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75" s="26" t="e">
        <f ca="1">_xlfn.LET(_xlpm.GetVal,INDIRECT("ALS!"&amp;SUBSTITUTE(ADDRESS(1,$A75+($AN$7-$AN$8),4),"1","")&amp;MATCH(AE$3,ALS!$A:$A,0)+ROW(ALS!$A$1:$A$200)-1),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75" s="26" t="e">
        <f ca="1">_xlfn.LET(_xlpm.GetVal,INDIRECT("ALS!"&amp;SUBSTITUTE(ADDRESS(1,$A75+($AN$7-$AN$8),4),"1","")&amp;MATCH(AF$3,ALS!$A:$A,0)+ROW(ALS!$A$1:$A$200)-1),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75" s="26" t="e">
        <f ca="1">_xlfn.LET(_xlpm.GetVal,INDIRECT("ALS!"&amp;SUBSTITUTE(ADDRESS(1,$A75+($AN$7-$AN$8),4),"1","")&amp;MATCH(AG$3,ALS!$A:$A,0)+ROW(ALS!$A$1:$A$200)-1),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75" s="25" t="str">
        <f t="shared" ca="1" si="7"/>
        <v/>
      </c>
      <c r="AI75" s="26" t="e">
        <f ca="1">_xlfn.IFS(SUBSTITUTE(INDIRECT("ALS!"&amp;SUBSTITUTE(ADDRESS(1,$A75+($AN$7-$AN$8),4),"1","")&amp;MATCH(AI$3,ALS!$A:$A,0)+ROW(ALS!$A:$A)-1)," ","")="","",ISERROR(INDIRECT("ALS!"&amp;SUBSTITUTE(ADDRESS(1,$A75+($AN$7-$AN$8),4),"1","")&amp;MATCH(AI$3,ALS!$A:$A,0)+ROW(ALS!$A:$A)-1)),INDIRECT("ALS!"&amp;SUBSTITUTE(ADDRESS(1,$A75+($AN$7-$AN$8),4),"1","")&amp;MATCH(AI$3,ALS!$A:$A,0)+ROW(ALS!$A:$A)-1),OR(LOWER(SUBSTITUTE(SUBSTITUTE(INDIRECT("ALS!"&amp;SUBSTITUTE(ADDRESS(1,$A75+($AN$7-$AN$8),4),"1","")&amp;MATCH(AI$3,ALS!$A:$A,0)+ROW(ALS!$A:$A)-1),".","")," ",""))="nd",LOWER(SUBSTITUTE(SUBSTITUTE(INDIRECT("ALS!"&amp;SUBSTITUTE(ADDRESS(1,$A75+($AN$7-$AN$8),4),"1","")&amp;MATCH(AI$3,ALS!$A:$A,0)+ROW(ALS!$A:$A)-1),".","")," ",""))="ikkepåvist"),"n.d.",OR(LEFT(LOWER(SUBSTITUTE(SUBSTITUTE(INDIRECT("ALS!"&amp;SUBSTITUTE(ADDRESS(1,$A75+($AN$7-$AN$8),4),"1","")&amp;MATCH(AI$3,ALS!$A:$A,0)+ROW(ALS!$A:$A)-1),".",",")," ","")),2)="&lt; ",LEFT(LOWER(SUBSTITUTE(SUBSTITUTE(INDIRECT("ALS!"&amp;SUBSTITUTE(ADDRESS(1,$A75+($AN$7-$AN$8),4),"1","")&amp;MATCH(AI$3,ALS!$A:$A,0)+ROW(ALS!$A:$A)-1),".",",")," ","")),1)="&lt;"),"&lt;"&amp;VALUE(SUBSTITUTE(SUBSTITUTE(SUBSTITUTE(INDIRECT("ALS!"&amp;SUBSTITUTE(ADDRESS(1,$A75+($AN$7-$AN$8),4),"1","")&amp;MATCH(AI$3,ALS!$A:$A,0)+ROW(ALS!$A:$A)-1),".",",")," ",""),"&lt;",""))*AI$2,NOT(ISERROR(VALUE(SUBSTITUTE(SUBSTITUTE(INDIRECT("ALS!"&amp;SUBSTITUTE(ADDRESS(1,$A75+($AN$7-$AN$8),4),"1","")&amp;MATCH(AI$3,ALS!$A:$A,0)+ROW(ALS!$A:$A)-1),".",",")," ","")))),VALUE(SUBSTITUTE(SUBSTITUTE(INDIRECT("ALS!"&amp;SUBSTITUTE(ADDRESS(1,$A75+($AN$7-$AN$8),4),"1","")&amp;MATCH(AI$3,ALS!$A:$A,0)+ROW(ALS!$A:$A)-1),".",",")," ","")),TRUE,"ERROR")</f>
        <v>#VALUE!</v>
      </c>
      <c r="AJ75" s="26" t="e">
        <f ca="1">_xlfn.IFS(SUBSTITUTE(INDIRECT("ALS!"&amp;SUBSTITUTE(ADDRESS(1,$A75+($AN$7-$AN$8),4),"1","")&amp;MATCH(AJ$3,ALS!$A:$A,0)+ROW(ALS!$A:$A)-1)," ","")="","",ISERROR(INDIRECT("ALS!"&amp;SUBSTITUTE(ADDRESS(1,$A75+($AN$7-$AN$8),4),"1","")&amp;MATCH(AJ$3,ALS!$A:$A,0)+ROW(ALS!$A:$A)-1)),INDIRECT("ALS!"&amp;SUBSTITUTE(ADDRESS(1,$A75+($AN$7-$AN$8),4),"1","")&amp;MATCH(AJ$3,ALS!$A:$A,0)+ROW(ALS!$A:$A)-1),OR(LOWER(SUBSTITUTE(SUBSTITUTE(INDIRECT("ALS!"&amp;SUBSTITUTE(ADDRESS(1,$A75+($AN$7-$AN$8),4),"1","")&amp;MATCH(AJ$3,ALS!$A:$A,0)+ROW(ALS!$A:$A)-1),".","")," ",""))="nd",LOWER(SUBSTITUTE(SUBSTITUTE(INDIRECT("ALS!"&amp;SUBSTITUTE(ADDRESS(1,$A75+($AN$7-$AN$8),4),"1","")&amp;MATCH(AJ$3,ALS!$A:$A,0)+ROW(ALS!$A:$A)-1),".","")," ",""))="ikkepåvist"),"n.d.",OR(LEFT(LOWER(SUBSTITUTE(SUBSTITUTE(INDIRECT("ALS!"&amp;SUBSTITUTE(ADDRESS(1,$A75+($AN$7-$AN$8),4),"1","")&amp;MATCH(AJ$3,ALS!$A:$A,0)+ROW(ALS!$A:$A)-1),".",",")," ","")),2)="&lt; ",LEFT(LOWER(SUBSTITUTE(SUBSTITUTE(INDIRECT("ALS!"&amp;SUBSTITUTE(ADDRESS(1,$A75+($AN$7-$AN$8),4),"1","")&amp;MATCH(AJ$3,ALS!$A:$A,0)+ROW(ALS!$A:$A)-1),".",",")," ","")),1)="&lt;"),"&lt;"&amp;VALUE(SUBSTITUTE(SUBSTITUTE(SUBSTITUTE(INDIRECT("ALS!"&amp;SUBSTITUTE(ADDRESS(1,$A75+($AN$7-$AN$8),4),"1","")&amp;MATCH(AJ$3,ALS!$A:$A,0)+ROW(ALS!$A:$A)-1),".",",")," ",""),"&lt;",""))*AJ$2,NOT(ISERROR(VALUE(SUBSTITUTE(SUBSTITUTE(INDIRECT("ALS!"&amp;SUBSTITUTE(ADDRESS(1,$A75+($AN$7-$AN$8),4),"1","")&amp;MATCH(AJ$3,ALS!$A:$A,0)+ROW(ALS!$A:$A)-1),".",",")," ","")))),VALUE(SUBSTITUTE(SUBSTITUTE(INDIRECT("ALS!"&amp;SUBSTITUTE(ADDRESS(1,$A75+($AN$7-$AN$8),4),"1","")&amp;MATCH(AJ$3,ALS!$A:$A,0)+ROW(ALS!$A:$A)-1),".",",")," ","")),TRUE,"ERROR")</f>
        <v>#VALUE!</v>
      </c>
    </row>
    <row r="76" spans="1:36" x14ac:dyDescent="0.25">
      <c r="A76" t="e">
        <f t="shared" ca="1" si="8"/>
        <v>#VALUE!</v>
      </c>
      <c r="B76" t="e">
        <f ca="1">IF(
LEN(C76)&gt;0,
SUBSTITUTE(SUBSTITUTE(SUBSTITUTE(INDIRECT("ALS!"&amp;SUBSTITUTE(ADDRESS(1,A76+($AN$7-$AN$8),4),"1","")&amp;MATCH("ELEMENT",ALS!A:A,0)+ROW(ALS!A:A)-1),"Jord",""),"Sediment",""),C76,""),
SUBSTITUTE(SUBSTITUTE(INDIRECT("ALS!"&amp;SUBSTITUTE(ADDRESS(1,A76+($AN$7-$AN$8),4),"1","")&amp;MATCH("ELEMENT",ALS!A:A,0)+ROW(ALS!A:A)-1),"Jord",""),"Sediment","")
)</f>
        <v>#VALUE!</v>
      </c>
      <c r="C76" t="str">
        <f ca="1" xml:space="preserve">
_xlfn.LET(_xlpm.GetName,INDIRECT("ALS!"&amp;SUBSTITUTE(ADDRESS(1,A76+($AN$7-$AN$8),4),"1","")&amp;MATCH("ELEMENT",ALS!$A$1:$A$200,0)+ROW(ALS!$A$1:$A$200)-1),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76" s="22" t="e">
        <f ca="1">IF(ISERROR(INDIRECT("ALS!"&amp;SUBSTITUTE(ADDRESS(1,$A76+($AN$7-$AN$8),4),"1","")&amp;MATCH(D$3,ALS!$A:$A,0)+ROW(ALS!$A:$A)-1)),INDIRECT("ALS!"&amp;SUBSTITUTE(ADDRESS(1,$A76+($AN$7-$AN$8),4),"1","")&amp;MATCH(D$3,ALS!$A:$A,0)+ROW(ALS!$A:$A)-1),IF(INDIRECT("ALS!"&amp;SUBSTITUTE(ADDRESS(1,$A76+($AN$7-$AN$8),4),"1","")&amp;MATCH(D$3,ALS!$A:$A,0)+ROW(ALS!$A:$A)-1)="n.d.","n.d.",IF(VALUE(SUBSTITUTE(SUBSTITUTE(INDIRECT("ALS!"&amp;SUBSTITUTE(ADDRESS(1,$A76+($AN$7-$AN$8),4),"1","")&amp;MATCH(D$3,ALS!$A:$A,0)+ROW(ALS!$A:$A)-1),".",","),"&lt;",""))&lt;=AV$4,"&lt;"&amp;AV$4,VALUE(SUBSTITUTE(SUBSTITUTE(INDIRECT("ALS!"&amp;SUBSTITUTE(ADDRESS(1,$A76+($AN$7-$AN$8),4),"1","")&amp;MATCH(D$3,ALS!$A:$A,0)+ROW(ALS!$A:$A)-1),".",","),"&lt;","")))))</f>
        <v>#VALUE!</v>
      </c>
      <c r="E76" s="22" t="e">
        <f ca="1">IF(ISERROR(INDIRECT("ALS!"&amp;SUBSTITUTE(ADDRESS(1,$A76+($AN$7-$AN$8),4),"1","")&amp;MATCH(E$3,ALS!$A:$A,0)+ROW(ALS!$A:$A)-1)),INDIRECT("ALS!"&amp;SUBSTITUTE(ADDRESS(1,$A76+($AN$7-$AN$8),4),"1","")&amp;MATCH(E$3,ALS!$A:$A,0)+ROW(ALS!$A:$A)-1),IF(INDIRECT("ALS!"&amp;SUBSTITUTE(ADDRESS(1,$A76+($AN$7-$AN$8),4),"1","")&amp;MATCH(E$3,ALS!$A:$A,0)+ROW(ALS!$A:$A)-1)="n.d.","n.d.",IF(VALUE(SUBSTITUTE(SUBSTITUTE(INDIRECT("ALS!"&amp;SUBSTITUTE(ADDRESS(1,$A76+($AN$7-$AN$8),4),"1","")&amp;MATCH(E$3,ALS!$A:$A,0)+ROW(ALS!$A:$A)-1),".",","),"&lt;",""))&lt;=AW$4,"&lt;"&amp;AW$4,VALUE(SUBSTITUTE(SUBSTITUTE(INDIRECT("ALS!"&amp;SUBSTITUTE(ADDRESS(1,$A76+($AN$7-$AN$8),4),"1","")&amp;MATCH(E$3,ALS!$A:$A,0)+ROW(ALS!$A:$A)-1),".",","),"&lt;","")))))</f>
        <v>#VALUE!</v>
      </c>
      <c r="F76" s="22" t="e">
        <f ca="1">IF(ISERROR(INDIRECT("ALS!"&amp;SUBSTITUTE(ADDRESS(1,$A76+($AN$7-$AN$8),4),"1","")&amp;MATCH(F$3,ALS!$A:$A,0)+ROW(ALS!$A:$A)-1)),INDIRECT("ALS!"&amp;SUBSTITUTE(ADDRESS(1,$A76+($AN$7-$AN$8),4),"1","")&amp;MATCH(F$3,ALS!$A:$A,0)+ROW(ALS!$A:$A)-1),IF(INDIRECT("ALS!"&amp;SUBSTITUTE(ADDRESS(1,$A76+($AN$7-$AN$8),4),"1","")&amp;MATCH(F$3,ALS!$A:$A,0)+ROW(ALS!$A:$A)-1)="n.d.","n.d.",IF(VALUE(SUBSTITUTE(SUBSTITUTE(INDIRECT("ALS!"&amp;SUBSTITUTE(ADDRESS(1,$A76+($AN$7-$AN$8),4),"1","")&amp;MATCH(F$3,ALS!$A:$A,0)+ROW(ALS!$A:$A)-1),".",","),"&lt;",""))&lt;=AX$4,"&lt;"&amp;AX$4,VALUE(SUBSTITUTE(SUBSTITUTE(INDIRECT("ALS!"&amp;SUBSTITUTE(ADDRESS(1,$A76+($AN$7-$AN$8),4),"1","")&amp;MATCH(F$3,ALS!$A:$A,0)+ROW(ALS!$A:$A)-1),".",","),"&lt;","")))))</f>
        <v>#VALUE!</v>
      </c>
      <c r="G76" s="26" t="e">
        <f ca="1">_xlfn.LET(_xlpm.GetVal,INDIRECT("ALS!"&amp;SUBSTITUTE(ADDRESS(1,$A76+($AN$7-$AN$8),4),"1","")&amp;MATCH(G$3,ALS!$A:$A,0)+ROW(ALS!$A$1:$A$200)-1),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76" s="26" t="e">
        <f ca="1">_xlfn.LET(_xlpm.GetVal,INDIRECT("ALS!"&amp;SUBSTITUTE(ADDRESS(1,$A76+($AN$7-$AN$8),4),"1","")&amp;MATCH(H$3,ALS!$A:$A,0)+ROW(ALS!$A$1:$A$200)-1),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76" s="26" t="e">
        <f ca="1">_xlfn.LET(_xlpm.GetVal,INDIRECT("ALS!"&amp;SUBSTITUTE(ADDRESS(1,$A76+($AN$7-$AN$8),4),"1","")&amp;MATCH(I$3,ALS!$A:$A,0)+ROW(ALS!$A$1:$A$200)-1),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76" s="26" t="e">
        <f ca="1">_xlfn.LET(_xlpm.GetVal,INDIRECT("ALS!"&amp;SUBSTITUTE(ADDRESS(1,$A76+($AN$7-$AN$8),4),"1","")&amp;MATCH(J$3,ALS!$A:$A,0)+ROW(ALS!$A$1:$A$200)-1),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76" s="26" t="e">
        <f ca="1">_xlfn.LET(_xlpm.GetVal,INDIRECT("ALS!"&amp;SUBSTITUTE(ADDRESS(1,$A76+($AN$7-$AN$8),4),"1","")&amp;MATCH(K$3,ALS!$A:$A,0)+ROW(ALS!$A$1:$A$200)-1),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76" s="26" t="e">
        <f ca="1">_xlfn.LET(_xlpm.GetVal,INDIRECT("ALS!"&amp;SUBSTITUTE(ADDRESS(1,$A76+($AN$7-$AN$8),4),"1","")&amp;MATCH(L$3,ALS!$A:$A,0)+ROW(ALS!$A$1:$A$200)-1),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76" s="26" t="e">
        <f ca="1">_xlfn.LET(_xlpm.GetVal,INDIRECT("ALS!"&amp;SUBSTITUTE(ADDRESS(1,$A76+($AN$7-$AN$8),4),"1","")&amp;MATCH(M$3,ALS!$A:$A,0)+ROW(ALS!$A$1:$A$200)-1),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76" s="26" t="e">
        <f ca="1">_xlfn.LET(_xlpm.GetVal,INDIRECT("ALS!"&amp;SUBSTITUTE(ADDRESS(1,$A76+($AN$7-$AN$8),4),"1","")&amp;MATCH(N$3,ALS!$A:$A,0)+ROW(ALS!$A$1:$A$200)-1),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76" s="26" t="e">
        <f ca="1">_xlfn.LET(_xlpm.GetVal,INDIRECT("ALS!"&amp;SUBSTITUTE(ADDRESS(1,$A76+($AN$7-$AN$8),4),"1","")&amp;MATCH(O$3,ALS!$A:$A,0)+ROW(ALS!$A$1:$A$200)-1),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76" s="26" t="e">
        <f ca="1">_xlfn.LET(_xlpm.GetVal,INDIRECT("ALS!"&amp;SUBSTITUTE(ADDRESS(1,$A76+($AN$7-$AN$8),4),"1","")&amp;MATCH(P$3,ALS!$A:$A,0)+ROW(ALS!$A$1:$A$200)-1),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76" s="26" t="e">
        <f ca="1">_xlfn.LET(_xlpm.GetVal,INDIRECT("ALS!"&amp;SUBSTITUTE(ADDRESS(1,$A76+($AN$7-$AN$8),4),"1","")&amp;MATCH(Q$3,ALS!$A:$A,0)+ROW(ALS!$A$1:$A$200)-1),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76" s="26" t="e">
        <f ca="1">_xlfn.LET(_xlpm.GetVal,INDIRECT("ALS!"&amp;SUBSTITUTE(ADDRESS(1,$A76+($AN$7-$AN$8),4),"1","")&amp;MATCH(R$3,ALS!$A:$A,0)+ROW(ALS!$A$1:$A$200)-1),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76" s="26" t="e">
        <f ca="1">_xlfn.LET(_xlpm.GetVal,INDIRECT("ALS!"&amp;SUBSTITUTE(ADDRESS(1,$A76+($AN$7-$AN$8),4),"1","")&amp;MATCH(S$3,ALS!$A:$A,0)+ROW(ALS!$A$1:$A$200)-1),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76" s="26" t="e">
        <f ca="1">_xlfn.LET(_xlpm.GetVal,INDIRECT("ALS!"&amp;SUBSTITUTE(ADDRESS(1,$A76+($AN$7-$AN$8),4),"1","")&amp;MATCH(T$3,ALS!$A:$A,0)+ROW(ALS!$A$1:$A$200)-1),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76" s="26" t="e">
        <f ca="1">_xlfn.LET(_xlpm.GetVal,INDIRECT("ALS!"&amp;SUBSTITUTE(ADDRESS(1,$A76+($AN$7-$AN$8),4),"1","")&amp;MATCH(U$3,ALS!$A:$A,0)+ROW(ALS!$A$1:$A$200)-1),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76" s="26" t="e">
        <f ca="1">_xlfn.LET(_xlpm.GetVal,INDIRECT("ALS!"&amp;SUBSTITUTE(ADDRESS(1,$A76+($AN$7-$AN$8),4),"1","")&amp;MATCH(V$3,ALS!$A:$A,0)+ROW(ALS!$A$1:$A$200)-1),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76" s="26" t="e">
        <f ca="1">_xlfn.LET(_xlpm.GetVal,INDIRECT("ALS!"&amp;SUBSTITUTE(ADDRESS(1,$A76+($AN$7-$AN$8),4),"1","")&amp;MATCH(W$3,ALS!$A:$A,0)+ROW(ALS!$A$1:$A$200)-1),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76" s="26" t="e">
        <f ca="1">_xlfn.LET(_xlpm.GetVal,INDIRECT("ALS!"&amp;SUBSTITUTE(ADDRESS(1,$A76+($AN$7-$AN$8),4),"1","")&amp;MATCH(X$3,ALS!$A:$A,0)+ROW(ALS!$A$1:$A$200)-1),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76" s="26" t="e">
        <f ca="1">_xlfn.LET(_xlpm.GetVal,INDIRECT("ALS!"&amp;SUBSTITUTE(ADDRESS(1,$A76+($AN$7-$AN$8),4),"1","")&amp;MATCH(Y$3,ALS!$A:$A,0)+ROW(ALS!$A$1:$A$200)-1),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76" s="26" t="e">
        <f ca="1">_xlfn.LET(_xlpm.GetVal,INDIRECT("ALS!"&amp;SUBSTITUTE(ADDRESS(1,$A76+($AN$7-$AN$8),4),"1","")&amp;MATCH(Z$3,ALS!$A:$A,0)+ROW(ALS!$A$1:$A$200)-1),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76" s="26" t="e">
        <f ca="1">_xlfn.LET(_xlpm.GetVal,INDIRECT("ALS!"&amp;SUBSTITUTE(ADDRESS(1,$A76+($AN$7-$AN$8),4),"1","")&amp;MATCH(AA$3,ALS!$A:$A,0)+ROW(ALS!$A$1:$A$200)-1),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76" s="26" t="e">
        <f ca="1">_xlfn.LET(_xlpm.GetVal,INDIRECT("ALS!"&amp;SUBSTITUTE(ADDRESS(1,$A76+($AN$7-$AN$8),4),"1","")&amp;MATCH(AB$3,ALS!$A:$A,0)+ROW(ALS!$A$1:$A$200)-1),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76" s="26" t="e">
        <f ca="1">_xlfn.LET(_xlpm.GetVal,INDIRECT("ALS!"&amp;SUBSTITUTE(ADDRESS(1,$A76+($AN$7-$AN$8),4),"1","")&amp;MATCH(AC$3,ALS!$A:$A,0)+ROW(ALS!$A$1:$A$200)-1),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76" s="26" t="e">
        <f ca="1">_xlfn.LET(_xlpm.GetVal,INDIRECT("ALS!"&amp;SUBSTITUTE(ADDRESS(1,$A76+($AN$7-$AN$8),4),"1","")&amp;MATCH(AD$3,ALS!$A:$A,0)+ROW(ALS!$A$1:$A$200)-1),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76" s="26" t="e">
        <f ca="1">_xlfn.LET(_xlpm.GetVal,INDIRECT("ALS!"&amp;SUBSTITUTE(ADDRESS(1,$A76+($AN$7-$AN$8),4),"1","")&amp;MATCH(AE$3,ALS!$A:$A,0)+ROW(ALS!$A$1:$A$200)-1),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76" s="26" t="e">
        <f ca="1">_xlfn.LET(_xlpm.GetVal,INDIRECT("ALS!"&amp;SUBSTITUTE(ADDRESS(1,$A76+($AN$7-$AN$8),4),"1","")&amp;MATCH(AF$3,ALS!$A:$A,0)+ROW(ALS!$A$1:$A$200)-1),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76" s="26" t="e">
        <f ca="1">_xlfn.LET(_xlpm.GetVal,INDIRECT("ALS!"&amp;SUBSTITUTE(ADDRESS(1,$A76+($AN$7-$AN$8),4),"1","")&amp;MATCH(AG$3,ALS!$A:$A,0)+ROW(ALS!$A$1:$A$200)-1),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76" s="25" t="str">
        <f t="shared" ca="1" si="7"/>
        <v/>
      </c>
      <c r="AI76" s="26" t="e">
        <f ca="1">_xlfn.IFS(SUBSTITUTE(INDIRECT("ALS!"&amp;SUBSTITUTE(ADDRESS(1,$A76+($AN$7-$AN$8),4),"1","")&amp;MATCH(AI$3,ALS!$A:$A,0)+ROW(ALS!$A:$A)-1)," ","")="","",ISERROR(INDIRECT("ALS!"&amp;SUBSTITUTE(ADDRESS(1,$A76+($AN$7-$AN$8),4),"1","")&amp;MATCH(AI$3,ALS!$A:$A,0)+ROW(ALS!$A:$A)-1)),INDIRECT("ALS!"&amp;SUBSTITUTE(ADDRESS(1,$A76+($AN$7-$AN$8),4),"1","")&amp;MATCH(AI$3,ALS!$A:$A,0)+ROW(ALS!$A:$A)-1),OR(LOWER(SUBSTITUTE(SUBSTITUTE(INDIRECT("ALS!"&amp;SUBSTITUTE(ADDRESS(1,$A76+($AN$7-$AN$8),4),"1","")&amp;MATCH(AI$3,ALS!$A:$A,0)+ROW(ALS!$A:$A)-1),".","")," ",""))="nd",LOWER(SUBSTITUTE(SUBSTITUTE(INDIRECT("ALS!"&amp;SUBSTITUTE(ADDRESS(1,$A76+($AN$7-$AN$8),4),"1","")&amp;MATCH(AI$3,ALS!$A:$A,0)+ROW(ALS!$A:$A)-1),".","")," ",""))="ikkepåvist"),"n.d.",OR(LEFT(LOWER(SUBSTITUTE(SUBSTITUTE(INDIRECT("ALS!"&amp;SUBSTITUTE(ADDRESS(1,$A76+($AN$7-$AN$8),4),"1","")&amp;MATCH(AI$3,ALS!$A:$A,0)+ROW(ALS!$A:$A)-1),".",",")," ","")),2)="&lt; ",LEFT(LOWER(SUBSTITUTE(SUBSTITUTE(INDIRECT("ALS!"&amp;SUBSTITUTE(ADDRESS(1,$A76+($AN$7-$AN$8),4),"1","")&amp;MATCH(AI$3,ALS!$A:$A,0)+ROW(ALS!$A:$A)-1),".",",")," ","")),1)="&lt;"),"&lt;"&amp;VALUE(SUBSTITUTE(SUBSTITUTE(SUBSTITUTE(INDIRECT("ALS!"&amp;SUBSTITUTE(ADDRESS(1,$A76+($AN$7-$AN$8),4),"1","")&amp;MATCH(AI$3,ALS!$A:$A,0)+ROW(ALS!$A:$A)-1),".",",")," ",""),"&lt;",""))*AI$2,NOT(ISERROR(VALUE(SUBSTITUTE(SUBSTITUTE(INDIRECT("ALS!"&amp;SUBSTITUTE(ADDRESS(1,$A76+($AN$7-$AN$8),4),"1","")&amp;MATCH(AI$3,ALS!$A:$A,0)+ROW(ALS!$A:$A)-1),".",",")," ","")))),VALUE(SUBSTITUTE(SUBSTITUTE(INDIRECT("ALS!"&amp;SUBSTITUTE(ADDRESS(1,$A76+($AN$7-$AN$8),4),"1","")&amp;MATCH(AI$3,ALS!$A:$A,0)+ROW(ALS!$A:$A)-1),".",",")," ","")),TRUE,"ERROR")</f>
        <v>#VALUE!</v>
      </c>
      <c r="AJ76" s="26" t="e">
        <f ca="1">_xlfn.IFS(SUBSTITUTE(INDIRECT("ALS!"&amp;SUBSTITUTE(ADDRESS(1,$A76+($AN$7-$AN$8),4),"1","")&amp;MATCH(AJ$3,ALS!$A:$A,0)+ROW(ALS!$A:$A)-1)," ","")="","",ISERROR(INDIRECT("ALS!"&amp;SUBSTITUTE(ADDRESS(1,$A76+($AN$7-$AN$8),4),"1","")&amp;MATCH(AJ$3,ALS!$A:$A,0)+ROW(ALS!$A:$A)-1)),INDIRECT("ALS!"&amp;SUBSTITUTE(ADDRESS(1,$A76+($AN$7-$AN$8),4),"1","")&amp;MATCH(AJ$3,ALS!$A:$A,0)+ROW(ALS!$A:$A)-1),OR(LOWER(SUBSTITUTE(SUBSTITUTE(INDIRECT("ALS!"&amp;SUBSTITUTE(ADDRESS(1,$A76+($AN$7-$AN$8),4),"1","")&amp;MATCH(AJ$3,ALS!$A:$A,0)+ROW(ALS!$A:$A)-1),".","")," ",""))="nd",LOWER(SUBSTITUTE(SUBSTITUTE(INDIRECT("ALS!"&amp;SUBSTITUTE(ADDRESS(1,$A76+($AN$7-$AN$8),4),"1","")&amp;MATCH(AJ$3,ALS!$A:$A,0)+ROW(ALS!$A:$A)-1),".","")," ",""))="ikkepåvist"),"n.d.",OR(LEFT(LOWER(SUBSTITUTE(SUBSTITUTE(INDIRECT("ALS!"&amp;SUBSTITUTE(ADDRESS(1,$A76+($AN$7-$AN$8),4),"1","")&amp;MATCH(AJ$3,ALS!$A:$A,0)+ROW(ALS!$A:$A)-1),".",",")," ","")),2)="&lt; ",LEFT(LOWER(SUBSTITUTE(SUBSTITUTE(INDIRECT("ALS!"&amp;SUBSTITUTE(ADDRESS(1,$A76+($AN$7-$AN$8),4),"1","")&amp;MATCH(AJ$3,ALS!$A:$A,0)+ROW(ALS!$A:$A)-1),".",",")," ","")),1)="&lt;"),"&lt;"&amp;VALUE(SUBSTITUTE(SUBSTITUTE(SUBSTITUTE(INDIRECT("ALS!"&amp;SUBSTITUTE(ADDRESS(1,$A76+($AN$7-$AN$8),4),"1","")&amp;MATCH(AJ$3,ALS!$A:$A,0)+ROW(ALS!$A:$A)-1),".",",")," ",""),"&lt;",""))*AJ$2,NOT(ISERROR(VALUE(SUBSTITUTE(SUBSTITUTE(INDIRECT("ALS!"&amp;SUBSTITUTE(ADDRESS(1,$A76+($AN$7-$AN$8),4),"1","")&amp;MATCH(AJ$3,ALS!$A:$A,0)+ROW(ALS!$A:$A)-1),".",",")," ","")))),VALUE(SUBSTITUTE(SUBSTITUTE(INDIRECT("ALS!"&amp;SUBSTITUTE(ADDRESS(1,$A76+($AN$7-$AN$8),4),"1","")&amp;MATCH(AJ$3,ALS!$A:$A,0)+ROW(ALS!$A:$A)-1),".",",")," ","")),TRUE,"ERROR")</f>
        <v>#VALUE!</v>
      </c>
    </row>
    <row r="77" spans="1:36" x14ac:dyDescent="0.25">
      <c r="A77" t="e">
        <f t="shared" ca="1" si="8"/>
        <v>#VALUE!</v>
      </c>
      <c r="B77" t="e">
        <f ca="1">IF(
LEN(C77)&gt;0,
SUBSTITUTE(SUBSTITUTE(SUBSTITUTE(INDIRECT("ALS!"&amp;SUBSTITUTE(ADDRESS(1,A77+($AN$7-$AN$8),4),"1","")&amp;MATCH("ELEMENT",ALS!A:A,0)+ROW(ALS!A:A)-1),"Jord",""),"Sediment",""),C77,""),
SUBSTITUTE(SUBSTITUTE(INDIRECT("ALS!"&amp;SUBSTITUTE(ADDRESS(1,A77+($AN$7-$AN$8),4),"1","")&amp;MATCH("ELEMENT",ALS!A:A,0)+ROW(ALS!A:A)-1),"Jord",""),"Sediment","")
)</f>
        <v>#VALUE!</v>
      </c>
      <c r="C77" t="str">
        <f ca="1" xml:space="preserve">
_xlfn.LET(_xlpm.GetName,INDIRECT("ALS!"&amp;SUBSTITUTE(ADDRESS(1,A77+($AN$7-$AN$8),4),"1","")&amp;MATCH("ELEMENT",ALS!$A$1:$A$200,0)+ROW(ALS!$A$1:$A$200)-1),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77" s="22" t="e">
        <f ca="1">IF(ISERROR(INDIRECT("ALS!"&amp;SUBSTITUTE(ADDRESS(1,$A77+($AN$7-$AN$8),4),"1","")&amp;MATCH(D$3,ALS!$A:$A,0)+ROW(ALS!$A:$A)-1)),INDIRECT("ALS!"&amp;SUBSTITUTE(ADDRESS(1,$A77+($AN$7-$AN$8),4),"1","")&amp;MATCH(D$3,ALS!$A:$A,0)+ROW(ALS!$A:$A)-1),IF(INDIRECT("ALS!"&amp;SUBSTITUTE(ADDRESS(1,$A77+($AN$7-$AN$8),4),"1","")&amp;MATCH(D$3,ALS!$A:$A,0)+ROW(ALS!$A:$A)-1)="n.d.","n.d.",IF(VALUE(SUBSTITUTE(SUBSTITUTE(INDIRECT("ALS!"&amp;SUBSTITUTE(ADDRESS(1,$A77+($AN$7-$AN$8),4),"1","")&amp;MATCH(D$3,ALS!$A:$A,0)+ROW(ALS!$A:$A)-1),".",","),"&lt;",""))&lt;=AV$4,"&lt;"&amp;AV$4,VALUE(SUBSTITUTE(SUBSTITUTE(INDIRECT("ALS!"&amp;SUBSTITUTE(ADDRESS(1,$A77+($AN$7-$AN$8),4),"1","")&amp;MATCH(D$3,ALS!$A:$A,0)+ROW(ALS!$A:$A)-1),".",","),"&lt;","")))))</f>
        <v>#VALUE!</v>
      </c>
      <c r="E77" s="22" t="e">
        <f ca="1">IF(ISERROR(INDIRECT("ALS!"&amp;SUBSTITUTE(ADDRESS(1,$A77+($AN$7-$AN$8),4),"1","")&amp;MATCH(E$3,ALS!$A:$A,0)+ROW(ALS!$A:$A)-1)),INDIRECT("ALS!"&amp;SUBSTITUTE(ADDRESS(1,$A77+($AN$7-$AN$8),4),"1","")&amp;MATCH(E$3,ALS!$A:$A,0)+ROW(ALS!$A:$A)-1),IF(INDIRECT("ALS!"&amp;SUBSTITUTE(ADDRESS(1,$A77+($AN$7-$AN$8),4),"1","")&amp;MATCH(E$3,ALS!$A:$A,0)+ROW(ALS!$A:$A)-1)="n.d.","n.d.",IF(VALUE(SUBSTITUTE(SUBSTITUTE(INDIRECT("ALS!"&amp;SUBSTITUTE(ADDRESS(1,$A77+($AN$7-$AN$8),4),"1","")&amp;MATCH(E$3,ALS!$A:$A,0)+ROW(ALS!$A:$A)-1),".",","),"&lt;",""))&lt;=AW$4,"&lt;"&amp;AW$4,VALUE(SUBSTITUTE(SUBSTITUTE(INDIRECT("ALS!"&amp;SUBSTITUTE(ADDRESS(1,$A77+($AN$7-$AN$8),4),"1","")&amp;MATCH(E$3,ALS!$A:$A,0)+ROW(ALS!$A:$A)-1),".",","),"&lt;","")))))</f>
        <v>#VALUE!</v>
      </c>
      <c r="F77" s="22" t="e">
        <f ca="1">IF(ISERROR(INDIRECT("ALS!"&amp;SUBSTITUTE(ADDRESS(1,$A77+($AN$7-$AN$8),4),"1","")&amp;MATCH(F$3,ALS!$A:$A,0)+ROW(ALS!$A:$A)-1)),INDIRECT("ALS!"&amp;SUBSTITUTE(ADDRESS(1,$A77+($AN$7-$AN$8),4),"1","")&amp;MATCH(F$3,ALS!$A:$A,0)+ROW(ALS!$A:$A)-1),IF(INDIRECT("ALS!"&amp;SUBSTITUTE(ADDRESS(1,$A77+($AN$7-$AN$8),4),"1","")&amp;MATCH(F$3,ALS!$A:$A,0)+ROW(ALS!$A:$A)-1)="n.d.","n.d.",IF(VALUE(SUBSTITUTE(SUBSTITUTE(INDIRECT("ALS!"&amp;SUBSTITUTE(ADDRESS(1,$A77+($AN$7-$AN$8),4),"1","")&amp;MATCH(F$3,ALS!$A:$A,0)+ROW(ALS!$A:$A)-1),".",","),"&lt;",""))&lt;=AX$4,"&lt;"&amp;AX$4,VALUE(SUBSTITUTE(SUBSTITUTE(INDIRECT("ALS!"&amp;SUBSTITUTE(ADDRESS(1,$A77+($AN$7-$AN$8),4),"1","")&amp;MATCH(F$3,ALS!$A:$A,0)+ROW(ALS!$A:$A)-1),".",","),"&lt;","")))))</f>
        <v>#VALUE!</v>
      </c>
      <c r="G77" s="26" t="e">
        <f ca="1">_xlfn.LET(_xlpm.GetVal,INDIRECT("ALS!"&amp;SUBSTITUTE(ADDRESS(1,$A77+($AN$7-$AN$8),4),"1","")&amp;MATCH(G$3,ALS!$A:$A,0)+ROW(ALS!$A$1:$A$200)-1),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77" s="26" t="e">
        <f ca="1">_xlfn.LET(_xlpm.GetVal,INDIRECT("ALS!"&amp;SUBSTITUTE(ADDRESS(1,$A77+($AN$7-$AN$8),4),"1","")&amp;MATCH(H$3,ALS!$A:$A,0)+ROW(ALS!$A$1:$A$200)-1),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77" s="26" t="e">
        <f ca="1">_xlfn.LET(_xlpm.GetVal,INDIRECT("ALS!"&amp;SUBSTITUTE(ADDRESS(1,$A77+($AN$7-$AN$8),4),"1","")&amp;MATCH(I$3,ALS!$A:$A,0)+ROW(ALS!$A$1:$A$200)-1),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77" s="26" t="e">
        <f ca="1">_xlfn.LET(_xlpm.GetVal,INDIRECT("ALS!"&amp;SUBSTITUTE(ADDRESS(1,$A77+($AN$7-$AN$8),4),"1","")&amp;MATCH(J$3,ALS!$A:$A,0)+ROW(ALS!$A$1:$A$200)-1),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77" s="26" t="e">
        <f ca="1">_xlfn.LET(_xlpm.GetVal,INDIRECT("ALS!"&amp;SUBSTITUTE(ADDRESS(1,$A77+($AN$7-$AN$8),4),"1","")&amp;MATCH(K$3,ALS!$A:$A,0)+ROW(ALS!$A$1:$A$200)-1),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77" s="26" t="e">
        <f ca="1">_xlfn.LET(_xlpm.GetVal,INDIRECT("ALS!"&amp;SUBSTITUTE(ADDRESS(1,$A77+($AN$7-$AN$8),4),"1","")&amp;MATCH(L$3,ALS!$A:$A,0)+ROW(ALS!$A$1:$A$200)-1),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77" s="26" t="e">
        <f ca="1">_xlfn.LET(_xlpm.GetVal,INDIRECT("ALS!"&amp;SUBSTITUTE(ADDRESS(1,$A77+($AN$7-$AN$8),4),"1","")&amp;MATCH(M$3,ALS!$A:$A,0)+ROW(ALS!$A$1:$A$200)-1),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77" s="26" t="e">
        <f ca="1">_xlfn.LET(_xlpm.GetVal,INDIRECT("ALS!"&amp;SUBSTITUTE(ADDRESS(1,$A77+($AN$7-$AN$8),4),"1","")&amp;MATCH(N$3,ALS!$A:$A,0)+ROW(ALS!$A$1:$A$200)-1),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77" s="26" t="e">
        <f ca="1">_xlfn.LET(_xlpm.GetVal,INDIRECT("ALS!"&amp;SUBSTITUTE(ADDRESS(1,$A77+($AN$7-$AN$8),4),"1","")&amp;MATCH(O$3,ALS!$A:$A,0)+ROW(ALS!$A$1:$A$200)-1),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77" s="26" t="e">
        <f ca="1">_xlfn.LET(_xlpm.GetVal,INDIRECT("ALS!"&amp;SUBSTITUTE(ADDRESS(1,$A77+($AN$7-$AN$8),4),"1","")&amp;MATCH(P$3,ALS!$A:$A,0)+ROW(ALS!$A$1:$A$200)-1),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77" s="26" t="e">
        <f ca="1">_xlfn.LET(_xlpm.GetVal,INDIRECT("ALS!"&amp;SUBSTITUTE(ADDRESS(1,$A77+($AN$7-$AN$8),4),"1","")&amp;MATCH(Q$3,ALS!$A:$A,0)+ROW(ALS!$A$1:$A$200)-1),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77" s="26" t="e">
        <f ca="1">_xlfn.LET(_xlpm.GetVal,INDIRECT("ALS!"&amp;SUBSTITUTE(ADDRESS(1,$A77+($AN$7-$AN$8),4),"1","")&amp;MATCH(R$3,ALS!$A:$A,0)+ROW(ALS!$A$1:$A$200)-1),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77" s="26" t="e">
        <f ca="1">_xlfn.LET(_xlpm.GetVal,INDIRECT("ALS!"&amp;SUBSTITUTE(ADDRESS(1,$A77+($AN$7-$AN$8),4),"1","")&amp;MATCH(S$3,ALS!$A:$A,0)+ROW(ALS!$A$1:$A$200)-1),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77" s="26" t="e">
        <f ca="1">_xlfn.LET(_xlpm.GetVal,INDIRECT("ALS!"&amp;SUBSTITUTE(ADDRESS(1,$A77+($AN$7-$AN$8),4),"1","")&amp;MATCH(T$3,ALS!$A:$A,0)+ROW(ALS!$A$1:$A$200)-1),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77" s="26" t="e">
        <f ca="1">_xlfn.LET(_xlpm.GetVal,INDIRECT("ALS!"&amp;SUBSTITUTE(ADDRESS(1,$A77+($AN$7-$AN$8),4),"1","")&amp;MATCH(U$3,ALS!$A:$A,0)+ROW(ALS!$A$1:$A$200)-1),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77" s="26" t="e">
        <f ca="1">_xlfn.LET(_xlpm.GetVal,INDIRECT("ALS!"&amp;SUBSTITUTE(ADDRESS(1,$A77+($AN$7-$AN$8),4),"1","")&amp;MATCH(V$3,ALS!$A:$A,0)+ROW(ALS!$A$1:$A$200)-1),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77" s="26" t="e">
        <f ca="1">_xlfn.LET(_xlpm.GetVal,INDIRECT("ALS!"&amp;SUBSTITUTE(ADDRESS(1,$A77+($AN$7-$AN$8),4),"1","")&amp;MATCH(W$3,ALS!$A:$A,0)+ROW(ALS!$A$1:$A$200)-1),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77" s="26" t="e">
        <f ca="1">_xlfn.LET(_xlpm.GetVal,INDIRECT("ALS!"&amp;SUBSTITUTE(ADDRESS(1,$A77+($AN$7-$AN$8),4),"1","")&amp;MATCH(X$3,ALS!$A:$A,0)+ROW(ALS!$A$1:$A$200)-1),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77" s="26" t="e">
        <f ca="1">_xlfn.LET(_xlpm.GetVal,INDIRECT("ALS!"&amp;SUBSTITUTE(ADDRESS(1,$A77+($AN$7-$AN$8),4),"1","")&amp;MATCH(Y$3,ALS!$A:$A,0)+ROW(ALS!$A$1:$A$200)-1),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77" s="26" t="e">
        <f ca="1">_xlfn.LET(_xlpm.GetVal,INDIRECT("ALS!"&amp;SUBSTITUTE(ADDRESS(1,$A77+($AN$7-$AN$8),4),"1","")&amp;MATCH(Z$3,ALS!$A:$A,0)+ROW(ALS!$A$1:$A$200)-1),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77" s="26" t="e">
        <f ca="1">_xlfn.LET(_xlpm.GetVal,INDIRECT("ALS!"&amp;SUBSTITUTE(ADDRESS(1,$A77+($AN$7-$AN$8),4),"1","")&amp;MATCH(AA$3,ALS!$A:$A,0)+ROW(ALS!$A$1:$A$200)-1),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77" s="26" t="e">
        <f ca="1">_xlfn.LET(_xlpm.GetVal,INDIRECT("ALS!"&amp;SUBSTITUTE(ADDRESS(1,$A77+($AN$7-$AN$8),4),"1","")&amp;MATCH(AB$3,ALS!$A:$A,0)+ROW(ALS!$A$1:$A$200)-1),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77" s="26" t="e">
        <f ca="1">_xlfn.LET(_xlpm.GetVal,INDIRECT("ALS!"&amp;SUBSTITUTE(ADDRESS(1,$A77+($AN$7-$AN$8),4),"1","")&amp;MATCH(AC$3,ALS!$A:$A,0)+ROW(ALS!$A$1:$A$200)-1),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77" s="26" t="e">
        <f ca="1">_xlfn.LET(_xlpm.GetVal,INDIRECT("ALS!"&amp;SUBSTITUTE(ADDRESS(1,$A77+($AN$7-$AN$8),4),"1","")&amp;MATCH(AD$3,ALS!$A:$A,0)+ROW(ALS!$A$1:$A$200)-1),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77" s="26" t="e">
        <f ca="1">_xlfn.LET(_xlpm.GetVal,INDIRECT("ALS!"&amp;SUBSTITUTE(ADDRESS(1,$A77+($AN$7-$AN$8),4),"1","")&amp;MATCH(AE$3,ALS!$A:$A,0)+ROW(ALS!$A$1:$A$200)-1),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77" s="26" t="e">
        <f ca="1">_xlfn.LET(_xlpm.GetVal,INDIRECT("ALS!"&amp;SUBSTITUTE(ADDRESS(1,$A77+($AN$7-$AN$8),4),"1","")&amp;MATCH(AF$3,ALS!$A:$A,0)+ROW(ALS!$A$1:$A$200)-1),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77" s="26" t="e">
        <f ca="1">_xlfn.LET(_xlpm.GetVal,INDIRECT("ALS!"&amp;SUBSTITUTE(ADDRESS(1,$A77+($AN$7-$AN$8),4),"1","")&amp;MATCH(AG$3,ALS!$A:$A,0)+ROW(ALS!$A$1:$A$200)-1),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77" s="25" t="str">
        <f t="shared" ca="1" si="7"/>
        <v/>
      </c>
      <c r="AI77" s="26" t="e">
        <f ca="1">_xlfn.IFS(SUBSTITUTE(INDIRECT("ALS!"&amp;SUBSTITUTE(ADDRESS(1,$A77+($AN$7-$AN$8),4),"1","")&amp;MATCH(AI$3,ALS!$A:$A,0)+ROW(ALS!$A:$A)-1)," ","")="","",ISERROR(INDIRECT("ALS!"&amp;SUBSTITUTE(ADDRESS(1,$A77+($AN$7-$AN$8),4),"1","")&amp;MATCH(AI$3,ALS!$A:$A,0)+ROW(ALS!$A:$A)-1)),INDIRECT("ALS!"&amp;SUBSTITUTE(ADDRESS(1,$A77+($AN$7-$AN$8),4),"1","")&amp;MATCH(AI$3,ALS!$A:$A,0)+ROW(ALS!$A:$A)-1),OR(LOWER(SUBSTITUTE(SUBSTITUTE(INDIRECT("ALS!"&amp;SUBSTITUTE(ADDRESS(1,$A77+($AN$7-$AN$8),4),"1","")&amp;MATCH(AI$3,ALS!$A:$A,0)+ROW(ALS!$A:$A)-1),".","")," ",""))="nd",LOWER(SUBSTITUTE(SUBSTITUTE(INDIRECT("ALS!"&amp;SUBSTITUTE(ADDRESS(1,$A77+($AN$7-$AN$8),4),"1","")&amp;MATCH(AI$3,ALS!$A:$A,0)+ROW(ALS!$A:$A)-1),".","")," ",""))="ikkepåvist"),"n.d.",OR(LEFT(LOWER(SUBSTITUTE(SUBSTITUTE(INDIRECT("ALS!"&amp;SUBSTITUTE(ADDRESS(1,$A77+($AN$7-$AN$8),4),"1","")&amp;MATCH(AI$3,ALS!$A:$A,0)+ROW(ALS!$A:$A)-1),".",",")," ","")),2)="&lt; ",LEFT(LOWER(SUBSTITUTE(SUBSTITUTE(INDIRECT("ALS!"&amp;SUBSTITUTE(ADDRESS(1,$A77+($AN$7-$AN$8),4),"1","")&amp;MATCH(AI$3,ALS!$A:$A,0)+ROW(ALS!$A:$A)-1),".",",")," ","")),1)="&lt;"),"&lt;"&amp;VALUE(SUBSTITUTE(SUBSTITUTE(SUBSTITUTE(INDIRECT("ALS!"&amp;SUBSTITUTE(ADDRESS(1,$A77+($AN$7-$AN$8),4),"1","")&amp;MATCH(AI$3,ALS!$A:$A,0)+ROW(ALS!$A:$A)-1),".",",")," ",""),"&lt;",""))*AI$2,NOT(ISERROR(VALUE(SUBSTITUTE(SUBSTITUTE(INDIRECT("ALS!"&amp;SUBSTITUTE(ADDRESS(1,$A77+($AN$7-$AN$8),4),"1","")&amp;MATCH(AI$3,ALS!$A:$A,0)+ROW(ALS!$A:$A)-1),".",",")," ","")))),VALUE(SUBSTITUTE(SUBSTITUTE(INDIRECT("ALS!"&amp;SUBSTITUTE(ADDRESS(1,$A77+($AN$7-$AN$8),4),"1","")&amp;MATCH(AI$3,ALS!$A:$A,0)+ROW(ALS!$A:$A)-1),".",",")," ","")),TRUE,"ERROR")</f>
        <v>#VALUE!</v>
      </c>
      <c r="AJ77" s="26" t="e">
        <f ca="1">_xlfn.IFS(SUBSTITUTE(INDIRECT("ALS!"&amp;SUBSTITUTE(ADDRESS(1,$A77+($AN$7-$AN$8),4),"1","")&amp;MATCH(AJ$3,ALS!$A:$A,0)+ROW(ALS!$A:$A)-1)," ","")="","",ISERROR(INDIRECT("ALS!"&amp;SUBSTITUTE(ADDRESS(1,$A77+($AN$7-$AN$8),4),"1","")&amp;MATCH(AJ$3,ALS!$A:$A,0)+ROW(ALS!$A:$A)-1)),INDIRECT("ALS!"&amp;SUBSTITUTE(ADDRESS(1,$A77+($AN$7-$AN$8),4),"1","")&amp;MATCH(AJ$3,ALS!$A:$A,0)+ROW(ALS!$A:$A)-1),OR(LOWER(SUBSTITUTE(SUBSTITUTE(INDIRECT("ALS!"&amp;SUBSTITUTE(ADDRESS(1,$A77+($AN$7-$AN$8),4),"1","")&amp;MATCH(AJ$3,ALS!$A:$A,0)+ROW(ALS!$A:$A)-1),".","")," ",""))="nd",LOWER(SUBSTITUTE(SUBSTITUTE(INDIRECT("ALS!"&amp;SUBSTITUTE(ADDRESS(1,$A77+($AN$7-$AN$8),4),"1","")&amp;MATCH(AJ$3,ALS!$A:$A,0)+ROW(ALS!$A:$A)-1),".","")," ",""))="ikkepåvist"),"n.d.",OR(LEFT(LOWER(SUBSTITUTE(SUBSTITUTE(INDIRECT("ALS!"&amp;SUBSTITUTE(ADDRESS(1,$A77+($AN$7-$AN$8),4),"1","")&amp;MATCH(AJ$3,ALS!$A:$A,0)+ROW(ALS!$A:$A)-1),".",",")," ","")),2)="&lt; ",LEFT(LOWER(SUBSTITUTE(SUBSTITUTE(INDIRECT("ALS!"&amp;SUBSTITUTE(ADDRESS(1,$A77+($AN$7-$AN$8),4),"1","")&amp;MATCH(AJ$3,ALS!$A:$A,0)+ROW(ALS!$A:$A)-1),".",",")," ","")),1)="&lt;"),"&lt;"&amp;VALUE(SUBSTITUTE(SUBSTITUTE(SUBSTITUTE(INDIRECT("ALS!"&amp;SUBSTITUTE(ADDRESS(1,$A77+($AN$7-$AN$8),4),"1","")&amp;MATCH(AJ$3,ALS!$A:$A,0)+ROW(ALS!$A:$A)-1),".",",")," ",""),"&lt;",""))*AJ$2,NOT(ISERROR(VALUE(SUBSTITUTE(SUBSTITUTE(INDIRECT("ALS!"&amp;SUBSTITUTE(ADDRESS(1,$A77+($AN$7-$AN$8),4),"1","")&amp;MATCH(AJ$3,ALS!$A:$A,0)+ROW(ALS!$A:$A)-1),".",",")," ","")))),VALUE(SUBSTITUTE(SUBSTITUTE(INDIRECT("ALS!"&amp;SUBSTITUTE(ADDRESS(1,$A77+($AN$7-$AN$8),4),"1","")&amp;MATCH(AJ$3,ALS!$A:$A,0)+ROW(ALS!$A:$A)-1),".",",")," ","")),TRUE,"ERROR")</f>
        <v>#VALUE!</v>
      </c>
    </row>
    <row r="78" spans="1:36" x14ac:dyDescent="0.25">
      <c r="A78" t="e">
        <f t="shared" ca="1" si="8"/>
        <v>#VALUE!</v>
      </c>
      <c r="B78" t="e">
        <f ca="1">IF(
LEN(C78)&gt;0,
SUBSTITUTE(SUBSTITUTE(SUBSTITUTE(INDIRECT("ALS!"&amp;SUBSTITUTE(ADDRESS(1,A78+($AN$7-$AN$8),4),"1","")&amp;MATCH("ELEMENT",ALS!A:A,0)+ROW(ALS!A:A)-1),"Jord",""),"Sediment",""),C78,""),
SUBSTITUTE(SUBSTITUTE(INDIRECT("ALS!"&amp;SUBSTITUTE(ADDRESS(1,A78+($AN$7-$AN$8),4),"1","")&amp;MATCH("ELEMENT",ALS!A:A,0)+ROW(ALS!A:A)-1),"Jord",""),"Sediment","")
)</f>
        <v>#VALUE!</v>
      </c>
      <c r="C78" t="str">
        <f ca="1" xml:space="preserve">
_xlfn.LET(_xlpm.GetName,INDIRECT("ALS!"&amp;SUBSTITUTE(ADDRESS(1,A78+($AN$7-$AN$8),4),"1","")&amp;MATCH("ELEMENT",ALS!$A$1:$A$200,0)+ROW(ALS!$A$1:$A$200)-1),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78" s="22" t="e">
        <f ca="1">IF(ISERROR(INDIRECT("ALS!"&amp;SUBSTITUTE(ADDRESS(1,$A78+($AN$7-$AN$8),4),"1","")&amp;MATCH(D$3,ALS!$A:$A,0)+ROW(ALS!$A:$A)-1)),INDIRECT("ALS!"&amp;SUBSTITUTE(ADDRESS(1,$A78+($AN$7-$AN$8),4),"1","")&amp;MATCH(D$3,ALS!$A:$A,0)+ROW(ALS!$A:$A)-1),IF(INDIRECT("ALS!"&amp;SUBSTITUTE(ADDRESS(1,$A78+($AN$7-$AN$8),4),"1","")&amp;MATCH(D$3,ALS!$A:$A,0)+ROW(ALS!$A:$A)-1)="n.d.","n.d.",IF(VALUE(SUBSTITUTE(SUBSTITUTE(INDIRECT("ALS!"&amp;SUBSTITUTE(ADDRESS(1,$A78+($AN$7-$AN$8),4),"1","")&amp;MATCH(D$3,ALS!$A:$A,0)+ROW(ALS!$A:$A)-1),".",","),"&lt;",""))&lt;=AV$4,"&lt;"&amp;AV$4,VALUE(SUBSTITUTE(SUBSTITUTE(INDIRECT("ALS!"&amp;SUBSTITUTE(ADDRESS(1,$A78+($AN$7-$AN$8),4),"1","")&amp;MATCH(D$3,ALS!$A:$A,0)+ROW(ALS!$A:$A)-1),".",","),"&lt;","")))))</f>
        <v>#VALUE!</v>
      </c>
      <c r="E78" s="22" t="e">
        <f ca="1">IF(ISERROR(INDIRECT("ALS!"&amp;SUBSTITUTE(ADDRESS(1,$A78+($AN$7-$AN$8),4),"1","")&amp;MATCH(E$3,ALS!$A:$A,0)+ROW(ALS!$A:$A)-1)),INDIRECT("ALS!"&amp;SUBSTITUTE(ADDRESS(1,$A78+($AN$7-$AN$8),4),"1","")&amp;MATCH(E$3,ALS!$A:$A,0)+ROW(ALS!$A:$A)-1),IF(INDIRECT("ALS!"&amp;SUBSTITUTE(ADDRESS(1,$A78+($AN$7-$AN$8),4),"1","")&amp;MATCH(E$3,ALS!$A:$A,0)+ROW(ALS!$A:$A)-1)="n.d.","n.d.",IF(VALUE(SUBSTITUTE(SUBSTITUTE(INDIRECT("ALS!"&amp;SUBSTITUTE(ADDRESS(1,$A78+($AN$7-$AN$8),4),"1","")&amp;MATCH(E$3,ALS!$A:$A,0)+ROW(ALS!$A:$A)-1),".",","),"&lt;",""))&lt;=AW$4,"&lt;"&amp;AW$4,VALUE(SUBSTITUTE(SUBSTITUTE(INDIRECT("ALS!"&amp;SUBSTITUTE(ADDRESS(1,$A78+($AN$7-$AN$8),4),"1","")&amp;MATCH(E$3,ALS!$A:$A,0)+ROW(ALS!$A:$A)-1),".",","),"&lt;","")))))</f>
        <v>#VALUE!</v>
      </c>
      <c r="F78" s="22" t="e">
        <f ca="1">IF(ISERROR(INDIRECT("ALS!"&amp;SUBSTITUTE(ADDRESS(1,$A78+($AN$7-$AN$8),4),"1","")&amp;MATCH(F$3,ALS!$A:$A,0)+ROW(ALS!$A:$A)-1)),INDIRECT("ALS!"&amp;SUBSTITUTE(ADDRESS(1,$A78+($AN$7-$AN$8),4),"1","")&amp;MATCH(F$3,ALS!$A:$A,0)+ROW(ALS!$A:$A)-1),IF(INDIRECT("ALS!"&amp;SUBSTITUTE(ADDRESS(1,$A78+($AN$7-$AN$8),4),"1","")&amp;MATCH(F$3,ALS!$A:$A,0)+ROW(ALS!$A:$A)-1)="n.d.","n.d.",IF(VALUE(SUBSTITUTE(SUBSTITUTE(INDIRECT("ALS!"&amp;SUBSTITUTE(ADDRESS(1,$A78+($AN$7-$AN$8),4),"1","")&amp;MATCH(F$3,ALS!$A:$A,0)+ROW(ALS!$A:$A)-1),".",","),"&lt;",""))&lt;=AX$4,"&lt;"&amp;AX$4,VALUE(SUBSTITUTE(SUBSTITUTE(INDIRECT("ALS!"&amp;SUBSTITUTE(ADDRESS(1,$A78+($AN$7-$AN$8),4),"1","")&amp;MATCH(F$3,ALS!$A:$A,0)+ROW(ALS!$A:$A)-1),".",","),"&lt;","")))))</f>
        <v>#VALUE!</v>
      </c>
      <c r="G78" s="26" t="e">
        <f ca="1">_xlfn.LET(_xlpm.GetVal,INDIRECT("ALS!"&amp;SUBSTITUTE(ADDRESS(1,$A78+($AN$7-$AN$8),4),"1","")&amp;MATCH(G$3,ALS!$A:$A,0)+ROW(ALS!$A$1:$A$200)-1),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78" s="26" t="e">
        <f ca="1">_xlfn.LET(_xlpm.GetVal,INDIRECT("ALS!"&amp;SUBSTITUTE(ADDRESS(1,$A78+($AN$7-$AN$8),4),"1","")&amp;MATCH(H$3,ALS!$A:$A,0)+ROW(ALS!$A$1:$A$200)-1),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78" s="26" t="e">
        <f ca="1">_xlfn.LET(_xlpm.GetVal,INDIRECT("ALS!"&amp;SUBSTITUTE(ADDRESS(1,$A78+($AN$7-$AN$8),4),"1","")&amp;MATCH(I$3,ALS!$A:$A,0)+ROW(ALS!$A$1:$A$200)-1),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78" s="26" t="e">
        <f ca="1">_xlfn.LET(_xlpm.GetVal,INDIRECT("ALS!"&amp;SUBSTITUTE(ADDRESS(1,$A78+($AN$7-$AN$8),4),"1","")&amp;MATCH(J$3,ALS!$A:$A,0)+ROW(ALS!$A$1:$A$200)-1),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78" s="26" t="e">
        <f ca="1">_xlfn.LET(_xlpm.GetVal,INDIRECT("ALS!"&amp;SUBSTITUTE(ADDRESS(1,$A78+($AN$7-$AN$8),4),"1","")&amp;MATCH(K$3,ALS!$A:$A,0)+ROW(ALS!$A$1:$A$200)-1),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78" s="26" t="e">
        <f ca="1">_xlfn.LET(_xlpm.GetVal,INDIRECT("ALS!"&amp;SUBSTITUTE(ADDRESS(1,$A78+($AN$7-$AN$8),4),"1","")&amp;MATCH(L$3,ALS!$A:$A,0)+ROW(ALS!$A$1:$A$200)-1),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78" s="26" t="e">
        <f ca="1">_xlfn.LET(_xlpm.GetVal,INDIRECT("ALS!"&amp;SUBSTITUTE(ADDRESS(1,$A78+($AN$7-$AN$8),4),"1","")&amp;MATCH(M$3,ALS!$A:$A,0)+ROW(ALS!$A$1:$A$200)-1),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78" s="26" t="e">
        <f ca="1">_xlfn.LET(_xlpm.GetVal,INDIRECT("ALS!"&amp;SUBSTITUTE(ADDRESS(1,$A78+($AN$7-$AN$8),4),"1","")&amp;MATCH(N$3,ALS!$A:$A,0)+ROW(ALS!$A$1:$A$200)-1),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78" s="26" t="e">
        <f ca="1">_xlfn.LET(_xlpm.GetVal,INDIRECT("ALS!"&amp;SUBSTITUTE(ADDRESS(1,$A78+($AN$7-$AN$8),4),"1","")&amp;MATCH(O$3,ALS!$A:$A,0)+ROW(ALS!$A$1:$A$200)-1),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78" s="26" t="e">
        <f ca="1">_xlfn.LET(_xlpm.GetVal,INDIRECT("ALS!"&amp;SUBSTITUTE(ADDRESS(1,$A78+($AN$7-$AN$8),4),"1","")&amp;MATCH(P$3,ALS!$A:$A,0)+ROW(ALS!$A$1:$A$200)-1),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78" s="26" t="e">
        <f ca="1">_xlfn.LET(_xlpm.GetVal,INDIRECT("ALS!"&amp;SUBSTITUTE(ADDRESS(1,$A78+($AN$7-$AN$8),4),"1","")&amp;MATCH(Q$3,ALS!$A:$A,0)+ROW(ALS!$A$1:$A$200)-1),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78" s="26" t="e">
        <f ca="1">_xlfn.LET(_xlpm.GetVal,INDIRECT("ALS!"&amp;SUBSTITUTE(ADDRESS(1,$A78+($AN$7-$AN$8),4),"1","")&amp;MATCH(R$3,ALS!$A:$A,0)+ROW(ALS!$A$1:$A$200)-1),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78" s="26" t="e">
        <f ca="1">_xlfn.LET(_xlpm.GetVal,INDIRECT("ALS!"&amp;SUBSTITUTE(ADDRESS(1,$A78+($AN$7-$AN$8),4),"1","")&amp;MATCH(S$3,ALS!$A:$A,0)+ROW(ALS!$A$1:$A$200)-1),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78" s="26" t="e">
        <f ca="1">_xlfn.LET(_xlpm.GetVal,INDIRECT("ALS!"&amp;SUBSTITUTE(ADDRESS(1,$A78+($AN$7-$AN$8),4),"1","")&amp;MATCH(T$3,ALS!$A:$A,0)+ROW(ALS!$A$1:$A$200)-1),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78" s="26" t="e">
        <f ca="1">_xlfn.LET(_xlpm.GetVal,INDIRECT("ALS!"&amp;SUBSTITUTE(ADDRESS(1,$A78+($AN$7-$AN$8),4),"1","")&amp;MATCH(U$3,ALS!$A:$A,0)+ROW(ALS!$A$1:$A$200)-1),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78" s="26" t="e">
        <f ca="1">_xlfn.LET(_xlpm.GetVal,INDIRECT("ALS!"&amp;SUBSTITUTE(ADDRESS(1,$A78+($AN$7-$AN$8),4),"1","")&amp;MATCH(V$3,ALS!$A:$A,0)+ROW(ALS!$A$1:$A$200)-1),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78" s="26" t="e">
        <f ca="1">_xlfn.LET(_xlpm.GetVal,INDIRECT("ALS!"&amp;SUBSTITUTE(ADDRESS(1,$A78+($AN$7-$AN$8),4),"1","")&amp;MATCH(W$3,ALS!$A:$A,0)+ROW(ALS!$A$1:$A$200)-1),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78" s="26" t="e">
        <f ca="1">_xlfn.LET(_xlpm.GetVal,INDIRECT("ALS!"&amp;SUBSTITUTE(ADDRESS(1,$A78+($AN$7-$AN$8),4),"1","")&amp;MATCH(X$3,ALS!$A:$A,0)+ROW(ALS!$A$1:$A$200)-1),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78" s="26" t="e">
        <f ca="1">_xlfn.LET(_xlpm.GetVal,INDIRECT("ALS!"&amp;SUBSTITUTE(ADDRESS(1,$A78+($AN$7-$AN$8),4),"1","")&amp;MATCH(Y$3,ALS!$A:$A,0)+ROW(ALS!$A$1:$A$200)-1),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78" s="26" t="e">
        <f ca="1">_xlfn.LET(_xlpm.GetVal,INDIRECT("ALS!"&amp;SUBSTITUTE(ADDRESS(1,$A78+($AN$7-$AN$8),4),"1","")&amp;MATCH(Z$3,ALS!$A:$A,0)+ROW(ALS!$A$1:$A$200)-1),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78" s="26" t="e">
        <f ca="1">_xlfn.LET(_xlpm.GetVal,INDIRECT("ALS!"&amp;SUBSTITUTE(ADDRESS(1,$A78+($AN$7-$AN$8),4),"1","")&amp;MATCH(AA$3,ALS!$A:$A,0)+ROW(ALS!$A$1:$A$200)-1),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78" s="26" t="e">
        <f ca="1">_xlfn.LET(_xlpm.GetVal,INDIRECT("ALS!"&amp;SUBSTITUTE(ADDRESS(1,$A78+($AN$7-$AN$8),4),"1","")&amp;MATCH(AB$3,ALS!$A:$A,0)+ROW(ALS!$A$1:$A$200)-1),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78" s="26" t="e">
        <f ca="1">_xlfn.LET(_xlpm.GetVal,INDIRECT("ALS!"&amp;SUBSTITUTE(ADDRESS(1,$A78+($AN$7-$AN$8),4),"1","")&amp;MATCH(AC$3,ALS!$A:$A,0)+ROW(ALS!$A$1:$A$200)-1),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78" s="26" t="e">
        <f ca="1">_xlfn.LET(_xlpm.GetVal,INDIRECT("ALS!"&amp;SUBSTITUTE(ADDRESS(1,$A78+($AN$7-$AN$8),4),"1","")&amp;MATCH(AD$3,ALS!$A:$A,0)+ROW(ALS!$A$1:$A$200)-1),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78" s="26" t="e">
        <f ca="1">_xlfn.LET(_xlpm.GetVal,INDIRECT("ALS!"&amp;SUBSTITUTE(ADDRESS(1,$A78+($AN$7-$AN$8),4),"1","")&amp;MATCH(AE$3,ALS!$A:$A,0)+ROW(ALS!$A$1:$A$200)-1),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78" s="26" t="e">
        <f ca="1">_xlfn.LET(_xlpm.GetVal,INDIRECT("ALS!"&amp;SUBSTITUTE(ADDRESS(1,$A78+($AN$7-$AN$8),4),"1","")&amp;MATCH(AF$3,ALS!$A:$A,0)+ROW(ALS!$A$1:$A$200)-1),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78" s="26" t="e">
        <f ca="1">_xlfn.LET(_xlpm.GetVal,INDIRECT("ALS!"&amp;SUBSTITUTE(ADDRESS(1,$A78+($AN$7-$AN$8),4),"1","")&amp;MATCH(AG$3,ALS!$A:$A,0)+ROW(ALS!$A$1:$A$200)-1),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78" s="25" t="str">
        <f t="shared" ca="1" si="7"/>
        <v/>
      </c>
      <c r="AI78" s="26" t="e">
        <f ca="1">_xlfn.IFS(SUBSTITUTE(INDIRECT("ALS!"&amp;SUBSTITUTE(ADDRESS(1,$A78+($AN$7-$AN$8),4),"1","")&amp;MATCH(AI$3,ALS!$A:$A,0)+ROW(ALS!$A:$A)-1)," ","")="","",ISERROR(INDIRECT("ALS!"&amp;SUBSTITUTE(ADDRESS(1,$A78+($AN$7-$AN$8),4),"1","")&amp;MATCH(AI$3,ALS!$A:$A,0)+ROW(ALS!$A:$A)-1)),INDIRECT("ALS!"&amp;SUBSTITUTE(ADDRESS(1,$A78+($AN$7-$AN$8),4),"1","")&amp;MATCH(AI$3,ALS!$A:$A,0)+ROW(ALS!$A:$A)-1),OR(LOWER(SUBSTITUTE(SUBSTITUTE(INDIRECT("ALS!"&amp;SUBSTITUTE(ADDRESS(1,$A78+($AN$7-$AN$8),4),"1","")&amp;MATCH(AI$3,ALS!$A:$A,0)+ROW(ALS!$A:$A)-1),".","")," ",""))="nd",LOWER(SUBSTITUTE(SUBSTITUTE(INDIRECT("ALS!"&amp;SUBSTITUTE(ADDRESS(1,$A78+($AN$7-$AN$8),4),"1","")&amp;MATCH(AI$3,ALS!$A:$A,0)+ROW(ALS!$A:$A)-1),".","")," ",""))="ikkepåvist"),"n.d.",OR(LEFT(LOWER(SUBSTITUTE(SUBSTITUTE(INDIRECT("ALS!"&amp;SUBSTITUTE(ADDRESS(1,$A78+($AN$7-$AN$8),4),"1","")&amp;MATCH(AI$3,ALS!$A:$A,0)+ROW(ALS!$A:$A)-1),".",",")," ","")),2)="&lt; ",LEFT(LOWER(SUBSTITUTE(SUBSTITUTE(INDIRECT("ALS!"&amp;SUBSTITUTE(ADDRESS(1,$A78+($AN$7-$AN$8),4),"1","")&amp;MATCH(AI$3,ALS!$A:$A,0)+ROW(ALS!$A:$A)-1),".",",")," ","")),1)="&lt;"),"&lt;"&amp;VALUE(SUBSTITUTE(SUBSTITUTE(SUBSTITUTE(INDIRECT("ALS!"&amp;SUBSTITUTE(ADDRESS(1,$A78+($AN$7-$AN$8),4),"1","")&amp;MATCH(AI$3,ALS!$A:$A,0)+ROW(ALS!$A:$A)-1),".",",")," ",""),"&lt;",""))*AI$2,NOT(ISERROR(VALUE(SUBSTITUTE(SUBSTITUTE(INDIRECT("ALS!"&amp;SUBSTITUTE(ADDRESS(1,$A78+($AN$7-$AN$8),4),"1","")&amp;MATCH(AI$3,ALS!$A:$A,0)+ROW(ALS!$A:$A)-1),".",",")," ","")))),VALUE(SUBSTITUTE(SUBSTITUTE(INDIRECT("ALS!"&amp;SUBSTITUTE(ADDRESS(1,$A78+($AN$7-$AN$8),4),"1","")&amp;MATCH(AI$3,ALS!$A:$A,0)+ROW(ALS!$A:$A)-1),".",",")," ","")),TRUE,"ERROR")</f>
        <v>#VALUE!</v>
      </c>
      <c r="AJ78" s="26" t="e">
        <f ca="1">_xlfn.IFS(SUBSTITUTE(INDIRECT("ALS!"&amp;SUBSTITUTE(ADDRESS(1,$A78+($AN$7-$AN$8),4),"1","")&amp;MATCH(AJ$3,ALS!$A:$A,0)+ROW(ALS!$A:$A)-1)," ","")="","",ISERROR(INDIRECT("ALS!"&amp;SUBSTITUTE(ADDRESS(1,$A78+($AN$7-$AN$8),4),"1","")&amp;MATCH(AJ$3,ALS!$A:$A,0)+ROW(ALS!$A:$A)-1)),INDIRECT("ALS!"&amp;SUBSTITUTE(ADDRESS(1,$A78+($AN$7-$AN$8),4),"1","")&amp;MATCH(AJ$3,ALS!$A:$A,0)+ROW(ALS!$A:$A)-1),OR(LOWER(SUBSTITUTE(SUBSTITUTE(INDIRECT("ALS!"&amp;SUBSTITUTE(ADDRESS(1,$A78+($AN$7-$AN$8),4),"1","")&amp;MATCH(AJ$3,ALS!$A:$A,0)+ROW(ALS!$A:$A)-1),".","")," ",""))="nd",LOWER(SUBSTITUTE(SUBSTITUTE(INDIRECT("ALS!"&amp;SUBSTITUTE(ADDRESS(1,$A78+($AN$7-$AN$8),4),"1","")&amp;MATCH(AJ$3,ALS!$A:$A,0)+ROW(ALS!$A:$A)-1),".","")," ",""))="ikkepåvist"),"n.d.",OR(LEFT(LOWER(SUBSTITUTE(SUBSTITUTE(INDIRECT("ALS!"&amp;SUBSTITUTE(ADDRESS(1,$A78+($AN$7-$AN$8),4),"1","")&amp;MATCH(AJ$3,ALS!$A:$A,0)+ROW(ALS!$A:$A)-1),".",",")," ","")),2)="&lt; ",LEFT(LOWER(SUBSTITUTE(SUBSTITUTE(INDIRECT("ALS!"&amp;SUBSTITUTE(ADDRESS(1,$A78+($AN$7-$AN$8),4),"1","")&amp;MATCH(AJ$3,ALS!$A:$A,0)+ROW(ALS!$A:$A)-1),".",",")," ","")),1)="&lt;"),"&lt;"&amp;VALUE(SUBSTITUTE(SUBSTITUTE(SUBSTITUTE(INDIRECT("ALS!"&amp;SUBSTITUTE(ADDRESS(1,$A78+($AN$7-$AN$8),4),"1","")&amp;MATCH(AJ$3,ALS!$A:$A,0)+ROW(ALS!$A:$A)-1),".",",")," ",""),"&lt;",""))*AJ$2,NOT(ISERROR(VALUE(SUBSTITUTE(SUBSTITUTE(INDIRECT("ALS!"&amp;SUBSTITUTE(ADDRESS(1,$A78+($AN$7-$AN$8),4),"1","")&amp;MATCH(AJ$3,ALS!$A:$A,0)+ROW(ALS!$A:$A)-1),".",",")," ","")))),VALUE(SUBSTITUTE(SUBSTITUTE(INDIRECT("ALS!"&amp;SUBSTITUTE(ADDRESS(1,$A78+($AN$7-$AN$8),4),"1","")&amp;MATCH(AJ$3,ALS!$A:$A,0)+ROW(ALS!$A:$A)-1),".",",")," ","")),TRUE,"ERROR")</f>
        <v>#VALUE!</v>
      </c>
    </row>
    <row r="79" spans="1:36" x14ac:dyDescent="0.25">
      <c r="A79" t="e">
        <f t="shared" ca="1" si="8"/>
        <v>#VALUE!</v>
      </c>
      <c r="B79" t="e">
        <f ca="1">IF(
LEN(C79)&gt;0,
SUBSTITUTE(SUBSTITUTE(SUBSTITUTE(INDIRECT("ALS!"&amp;SUBSTITUTE(ADDRESS(1,A79+($AN$7-$AN$8),4),"1","")&amp;MATCH("ELEMENT",ALS!A:A,0)+ROW(ALS!A:A)-1),"Jord",""),"Sediment",""),C79,""),
SUBSTITUTE(SUBSTITUTE(INDIRECT("ALS!"&amp;SUBSTITUTE(ADDRESS(1,A79+($AN$7-$AN$8),4),"1","")&amp;MATCH("ELEMENT",ALS!A:A,0)+ROW(ALS!A:A)-1),"Jord",""),"Sediment","")
)</f>
        <v>#VALUE!</v>
      </c>
      <c r="C79" t="str">
        <f ca="1" xml:space="preserve">
_xlfn.LET(_xlpm.GetName,INDIRECT("ALS!"&amp;SUBSTITUTE(ADDRESS(1,A79+($AN$7-$AN$8),4),"1","")&amp;MATCH("ELEMENT",ALS!$A$1:$A$200,0)+ROW(ALS!$A$1:$A$200)-1),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79" s="22" t="e">
        <f ca="1">IF(ISERROR(INDIRECT("ALS!"&amp;SUBSTITUTE(ADDRESS(1,$A79+($AN$7-$AN$8),4),"1","")&amp;MATCH(D$3,ALS!$A:$A,0)+ROW(ALS!$A:$A)-1)),INDIRECT("ALS!"&amp;SUBSTITUTE(ADDRESS(1,$A79+($AN$7-$AN$8),4),"1","")&amp;MATCH(D$3,ALS!$A:$A,0)+ROW(ALS!$A:$A)-1),IF(INDIRECT("ALS!"&amp;SUBSTITUTE(ADDRESS(1,$A79+($AN$7-$AN$8),4),"1","")&amp;MATCH(D$3,ALS!$A:$A,0)+ROW(ALS!$A:$A)-1)="n.d.","n.d.",IF(VALUE(SUBSTITUTE(SUBSTITUTE(INDIRECT("ALS!"&amp;SUBSTITUTE(ADDRESS(1,$A79+($AN$7-$AN$8),4),"1","")&amp;MATCH(D$3,ALS!$A:$A,0)+ROW(ALS!$A:$A)-1),".",","),"&lt;",""))&lt;=AV$4,"&lt;"&amp;AV$4,VALUE(SUBSTITUTE(SUBSTITUTE(INDIRECT("ALS!"&amp;SUBSTITUTE(ADDRESS(1,$A79+($AN$7-$AN$8),4),"1","")&amp;MATCH(D$3,ALS!$A:$A,0)+ROW(ALS!$A:$A)-1),".",","),"&lt;","")))))</f>
        <v>#VALUE!</v>
      </c>
      <c r="E79" s="22" t="e">
        <f ca="1">IF(ISERROR(INDIRECT("ALS!"&amp;SUBSTITUTE(ADDRESS(1,$A79+($AN$7-$AN$8),4),"1","")&amp;MATCH(E$3,ALS!$A:$A,0)+ROW(ALS!$A:$A)-1)),INDIRECT("ALS!"&amp;SUBSTITUTE(ADDRESS(1,$A79+($AN$7-$AN$8),4),"1","")&amp;MATCH(E$3,ALS!$A:$A,0)+ROW(ALS!$A:$A)-1),IF(INDIRECT("ALS!"&amp;SUBSTITUTE(ADDRESS(1,$A79+($AN$7-$AN$8),4),"1","")&amp;MATCH(E$3,ALS!$A:$A,0)+ROW(ALS!$A:$A)-1)="n.d.","n.d.",IF(VALUE(SUBSTITUTE(SUBSTITUTE(INDIRECT("ALS!"&amp;SUBSTITUTE(ADDRESS(1,$A79+($AN$7-$AN$8),4),"1","")&amp;MATCH(E$3,ALS!$A:$A,0)+ROW(ALS!$A:$A)-1),".",","),"&lt;",""))&lt;=AW$4,"&lt;"&amp;AW$4,VALUE(SUBSTITUTE(SUBSTITUTE(INDIRECT("ALS!"&amp;SUBSTITUTE(ADDRESS(1,$A79+($AN$7-$AN$8),4),"1","")&amp;MATCH(E$3,ALS!$A:$A,0)+ROW(ALS!$A:$A)-1),".",","),"&lt;","")))))</f>
        <v>#VALUE!</v>
      </c>
      <c r="F79" s="22" t="e">
        <f ca="1">IF(ISERROR(INDIRECT("ALS!"&amp;SUBSTITUTE(ADDRESS(1,$A79+($AN$7-$AN$8),4),"1","")&amp;MATCH(F$3,ALS!$A:$A,0)+ROW(ALS!$A:$A)-1)),INDIRECT("ALS!"&amp;SUBSTITUTE(ADDRESS(1,$A79+($AN$7-$AN$8),4),"1","")&amp;MATCH(F$3,ALS!$A:$A,0)+ROW(ALS!$A:$A)-1),IF(INDIRECT("ALS!"&amp;SUBSTITUTE(ADDRESS(1,$A79+($AN$7-$AN$8),4),"1","")&amp;MATCH(F$3,ALS!$A:$A,0)+ROW(ALS!$A:$A)-1)="n.d.","n.d.",IF(VALUE(SUBSTITUTE(SUBSTITUTE(INDIRECT("ALS!"&amp;SUBSTITUTE(ADDRESS(1,$A79+($AN$7-$AN$8),4),"1","")&amp;MATCH(F$3,ALS!$A:$A,0)+ROW(ALS!$A:$A)-1),".",","),"&lt;",""))&lt;=AX$4,"&lt;"&amp;AX$4,VALUE(SUBSTITUTE(SUBSTITUTE(INDIRECT("ALS!"&amp;SUBSTITUTE(ADDRESS(1,$A79+($AN$7-$AN$8),4),"1","")&amp;MATCH(F$3,ALS!$A:$A,0)+ROW(ALS!$A:$A)-1),".",","),"&lt;","")))))</f>
        <v>#VALUE!</v>
      </c>
      <c r="G79" s="26" t="e">
        <f ca="1">_xlfn.LET(_xlpm.GetVal,INDIRECT("ALS!"&amp;SUBSTITUTE(ADDRESS(1,$A79+($AN$7-$AN$8),4),"1","")&amp;MATCH(G$3,ALS!$A:$A,0)+ROW(ALS!$A$1:$A$200)-1),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79" s="26" t="e">
        <f ca="1">_xlfn.LET(_xlpm.GetVal,INDIRECT("ALS!"&amp;SUBSTITUTE(ADDRESS(1,$A79+($AN$7-$AN$8),4),"1","")&amp;MATCH(H$3,ALS!$A:$A,0)+ROW(ALS!$A$1:$A$200)-1),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79" s="26" t="e">
        <f ca="1">_xlfn.LET(_xlpm.GetVal,INDIRECT("ALS!"&amp;SUBSTITUTE(ADDRESS(1,$A79+($AN$7-$AN$8),4),"1","")&amp;MATCH(I$3,ALS!$A:$A,0)+ROW(ALS!$A$1:$A$200)-1),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79" s="26" t="e">
        <f ca="1">_xlfn.LET(_xlpm.GetVal,INDIRECT("ALS!"&amp;SUBSTITUTE(ADDRESS(1,$A79+($AN$7-$AN$8),4),"1","")&amp;MATCH(J$3,ALS!$A:$A,0)+ROW(ALS!$A$1:$A$200)-1),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79" s="26" t="e">
        <f ca="1">_xlfn.LET(_xlpm.GetVal,INDIRECT("ALS!"&amp;SUBSTITUTE(ADDRESS(1,$A79+($AN$7-$AN$8),4),"1","")&amp;MATCH(K$3,ALS!$A:$A,0)+ROW(ALS!$A$1:$A$200)-1),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79" s="26" t="e">
        <f ca="1">_xlfn.LET(_xlpm.GetVal,INDIRECT("ALS!"&amp;SUBSTITUTE(ADDRESS(1,$A79+($AN$7-$AN$8),4),"1","")&amp;MATCH(L$3,ALS!$A:$A,0)+ROW(ALS!$A$1:$A$200)-1),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79" s="26" t="e">
        <f ca="1">_xlfn.LET(_xlpm.GetVal,INDIRECT("ALS!"&amp;SUBSTITUTE(ADDRESS(1,$A79+($AN$7-$AN$8),4),"1","")&amp;MATCH(M$3,ALS!$A:$A,0)+ROW(ALS!$A$1:$A$200)-1),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79" s="26" t="e">
        <f ca="1">_xlfn.LET(_xlpm.GetVal,INDIRECT("ALS!"&amp;SUBSTITUTE(ADDRESS(1,$A79+($AN$7-$AN$8),4),"1","")&amp;MATCH(N$3,ALS!$A:$A,0)+ROW(ALS!$A$1:$A$200)-1),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79" s="26" t="e">
        <f ca="1">_xlfn.LET(_xlpm.GetVal,INDIRECT("ALS!"&amp;SUBSTITUTE(ADDRESS(1,$A79+($AN$7-$AN$8),4),"1","")&amp;MATCH(O$3,ALS!$A:$A,0)+ROW(ALS!$A$1:$A$200)-1),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79" s="26" t="e">
        <f ca="1">_xlfn.LET(_xlpm.GetVal,INDIRECT("ALS!"&amp;SUBSTITUTE(ADDRESS(1,$A79+($AN$7-$AN$8),4),"1","")&amp;MATCH(P$3,ALS!$A:$A,0)+ROW(ALS!$A$1:$A$200)-1),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79" s="26" t="e">
        <f ca="1">_xlfn.LET(_xlpm.GetVal,INDIRECT("ALS!"&amp;SUBSTITUTE(ADDRESS(1,$A79+($AN$7-$AN$8),4),"1","")&amp;MATCH(Q$3,ALS!$A:$A,0)+ROW(ALS!$A$1:$A$200)-1),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79" s="26" t="e">
        <f ca="1">_xlfn.LET(_xlpm.GetVal,INDIRECT("ALS!"&amp;SUBSTITUTE(ADDRESS(1,$A79+($AN$7-$AN$8),4),"1","")&amp;MATCH(R$3,ALS!$A:$A,0)+ROW(ALS!$A$1:$A$200)-1),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79" s="26" t="e">
        <f ca="1">_xlfn.LET(_xlpm.GetVal,INDIRECT("ALS!"&amp;SUBSTITUTE(ADDRESS(1,$A79+($AN$7-$AN$8),4),"1","")&amp;MATCH(S$3,ALS!$A:$A,0)+ROW(ALS!$A$1:$A$200)-1),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79" s="26" t="e">
        <f ca="1">_xlfn.LET(_xlpm.GetVal,INDIRECT("ALS!"&amp;SUBSTITUTE(ADDRESS(1,$A79+($AN$7-$AN$8),4),"1","")&amp;MATCH(T$3,ALS!$A:$A,0)+ROW(ALS!$A$1:$A$200)-1),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79" s="26" t="e">
        <f ca="1">_xlfn.LET(_xlpm.GetVal,INDIRECT("ALS!"&amp;SUBSTITUTE(ADDRESS(1,$A79+($AN$7-$AN$8),4),"1","")&amp;MATCH(U$3,ALS!$A:$A,0)+ROW(ALS!$A$1:$A$200)-1),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79" s="26" t="e">
        <f ca="1">_xlfn.LET(_xlpm.GetVal,INDIRECT("ALS!"&amp;SUBSTITUTE(ADDRESS(1,$A79+($AN$7-$AN$8),4),"1","")&amp;MATCH(V$3,ALS!$A:$A,0)+ROW(ALS!$A$1:$A$200)-1),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79" s="26" t="e">
        <f ca="1">_xlfn.LET(_xlpm.GetVal,INDIRECT("ALS!"&amp;SUBSTITUTE(ADDRESS(1,$A79+($AN$7-$AN$8),4),"1","")&amp;MATCH(W$3,ALS!$A:$A,0)+ROW(ALS!$A$1:$A$200)-1),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79" s="26" t="e">
        <f ca="1">_xlfn.LET(_xlpm.GetVal,INDIRECT("ALS!"&amp;SUBSTITUTE(ADDRESS(1,$A79+($AN$7-$AN$8),4),"1","")&amp;MATCH(X$3,ALS!$A:$A,0)+ROW(ALS!$A$1:$A$200)-1),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79" s="26" t="e">
        <f ca="1">_xlfn.LET(_xlpm.GetVal,INDIRECT("ALS!"&amp;SUBSTITUTE(ADDRESS(1,$A79+($AN$7-$AN$8),4),"1","")&amp;MATCH(Y$3,ALS!$A:$A,0)+ROW(ALS!$A$1:$A$200)-1),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79" s="26" t="e">
        <f ca="1">_xlfn.LET(_xlpm.GetVal,INDIRECT("ALS!"&amp;SUBSTITUTE(ADDRESS(1,$A79+($AN$7-$AN$8),4),"1","")&amp;MATCH(Z$3,ALS!$A:$A,0)+ROW(ALS!$A$1:$A$200)-1),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79" s="26" t="e">
        <f ca="1">_xlfn.LET(_xlpm.GetVal,INDIRECT("ALS!"&amp;SUBSTITUTE(ADDRESS(1,$A79+($AN$7-$AN$8),4),"1","")&amp;MATCH(AA$3,ALS!$A:$A,0)+ROW(ALS!$A$1:$A$200)-1),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79" s="26" t="e">
        <f ca="1">_xlfn.LET(_xlpm.GetVal,INDIRECT("ALS!"&amp;SUBSTITUTE(ADDRESS(1,$A79+($AN$7-$AN$8),4),"1","")&amp;MATCH(AB$3,ALS!$A:$A,0)+ROW(ALS!$A$1:$A$200)-1),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79" s="26" t="e">
        <f ca="1">_xlfn.LET(_xlpm.GetVal,INDIRECT("ALS!"&amp;SUBSTITUTE(ADDRESS(1,$A79+($AN$7-$AN$8),4),"1","")&amp;MATCH(AC$3,ALS!$A:$A,0)+ROW(ALS!$A$1:$A$200)-1),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79" s="26" t="e">
        <f ca="1">_xlfn.LET(_xlpm.GetVal,INDIRECT("ALS!"&amp;SUBSTITUTE(ADDRESS(1,$A79+($AN$7-$AN$8),4),"1","")&amp;MATCH(AD$3,ALS!$A:$A,0)+ROW(ALS!$A$1:$A$200)-1),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79" s="26" t="e">
        <f ca="1">_xlfn.LET(_xlpm.GetVal,INDIRECT("ALS!"&amp;SUBSTITUTE(ADDRESS(1,$A79+($AN$7-$AN$8),4),"1","")&amp;MATCH(AE$3,ALS!$A:$A,0)+ROW(ALS!$A$1:$A$200)-1),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79" s="26" t="e">
        <f ca="1">_xlfn.LET(_xlpm.GetVal,INDIRECT("ALS!"&amp;SUBSTITUTE(ADDRESS(1,$A79+($AN$7-$AN$8),4),"1","")&amp;MATCH(AF$3,ALS!$A:$A,0)+ROW(ALS!$A$1:$A$200)-1),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79" s="26" t="e">
        <f ca="1">_xlfn.LET(_xlpm.GetVal,INDIRECT("ALS!"&amp;SUBSTITUTE(ADDRESS(1,$A79+($AN$7-$AN$8),4),"1","")&amp;MATCH(AG$3,ALS!$A:$A,0)+ROW(ALS!$A$1:$A$200)-1),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79" s="25" t="str">
        <f t="shared" ca="1" si="7"/>
        <v/>
      </c>
      <c r="AI79" s="26" t="e">
        <f ca="1">_xlfn.IFS(SUBSTITUTE(INDIRECT("ALS!"&amp;SUBSTITUTE(ADDRESS(1,$A79+($AN$7-$AN$8),4),"1","")&amp;MATCH(AI$3,ALS!$A:$A,0)+ROW(ALS!$A:$A)-1)," ","")="","",ISERROR(INDIRECT("ALS!"&amp;SUBSTITUTE(ADDRESS(1,$A79+($AN$7-$AN$8),4),"1","")&amp;MATCH(AI$3,ALS!$A:$A,0)+ROW(ALS!$A:$A)-1)),INDIRECT("ALS!"&amp;SUBSTITUTE(ADDRESS(1,$A79+($AN$7-$AN$8),4),"1","")&amp;MATCH(AI$3,ALS!$A:$A,0)+ROW(ALS!$A:$A)-1),OR(LOWER(SUBSTITUTE(SUBSTITUTE(INDIRECT("ALS!"&amp;SUBSTITUTE(ADDRESS(1,$A79+($AN$7-$AN$8),4),"1","")&amp;MATCH(AI$3,ALS!$A:$A,0)+ROW(ALS!$A:$A)-1),".","")," ",""))="nd",LOWER(SUBSTITUTE(SUBSTITUTE(INDIRECT("ALS!"&amp;SUBSTITUTE(ADDRESS(1,$A79+($AN$7-$AN$8),4),"1","")&amp;MATCH(AI$3,ALS!$A:$A,0)+ROW(ALS!$A:$A)-1),".","")," ",""))="ikkepåvist"),"n.d.",OR(LEFT(LOWER(SUBSTITUTE(SUBSTITUTE(INDIRECT("ALS!"&amp;SUBSTITUTE(ADDRESS(1,$A79+($AN$7-$AN$8),4),"1","")&amp;MATCH(AI$3,ALS!$A:$A,0)+ROW(ALS!$A:$A)-1),".",",")," ","")),2)="&lt; ",LEFT(LOWER(SUBSTITUTE(SUBSTITUTE(INDIRECT("ALS!"&amp;SUBSTITUTE(ADDRESS(1,$A79+($AN$7-$AN$8),4),"1","")&amp;MATCH(AI$3,ALS!$A:$A,0)+ROW(ALS!$A:$A)-1),".",",")," ","")),1)="&lt;"),"&lt;"&amp;VALUE(SUBSTITUTE(SUBSTITUTE(SUBSTITUTE(INDIRECT("ALS!"&amp;SUBSTITUTE(ADDRESS(1,$A79+($AN$7-$AN$8),4),"1","")&amp;MATCH(AI$3,ALS!$A:$A,0)+ROW(ALS!$A:$A)-1),".",",")," ",""),"&lt;",""))*AI$2,NOT(ISERROR(VALUE(SUBSTITUTE(SUBSTITUTE(INDIRECT("ALS!"&amp;SUBSTITUTE(ADDRESS(1,$A79+($AN$7-$AN$8),4),"1","")&amp;MATCH(AI$3,ALS!$A:$A,0)+ROW(ALS!$A:$A)-1),".",",")," ","")))),VALUE(SUBSTITUTE(SUBSTITUTE(INDIRECT("ALS!"&amp;SUBSTITUTE(ADDRESS(1,$A79+($AN$7-$AN$8),4),"1","")&amp;MATCH(AI$3,ALS!$A:$A,0)+ROW(ALS!$A:$A)-1),".",",")," ","")),TRUE,"ERROR")</f>
        <v>#VALUE!</v>
      </c>
      <c r="AJ79" s="26" t="e">
        <f ca="1">_xlfn.IFS(SUBSTITUTE(INDIRECT("ALS!"&amp;SUBSTITUTE(ADDRESS(1,$A79+($AN$7-$AN$8),4),"1","")&amp;MATCH(AJ$3,ALS!$A:$A,0)+ROW(ALS!$A:$A)-1)," ","")="","",ISERROR(INDIRECT("ALS!"&amp;SUBSTITUTE(ADDRESS(1,$A79+($AN$7-$AN$8),4),"1","")&amp;MATCH(AJ$3,ALS!$A:$A,0)+ROW(ALS!$A:$A)-1)),INDIRECT("ALS!"&amp;SUBSTITUTE(ADDRESS(1,$A79+($AN$7-$AN$8),4),"1","")&amp;MATCH(AJ$3,ALS!$A:$A,0)+ROW(ALS!$A:$A)-1),OR(LOWER(SUBSTITUTE(SUBSTITUTE(INDIRECT("ALS!"&amp;SUBSTITUTE(ADDRESS(1,$A79+($AN$7-$AN$8),4),"1","")&amp;MATCH(AJ$3,ALS!$A:$A,0)+ROW(ALS!$A:$A)-1),".","")," ",""))="nd",LOWER(SUBSTITUTE(SUBSTITUTE(INDIRECT("ALS!"&amp;SUBSTITUTE(ADDRESS(1,$A79+($AN$7-$AN$8),4),"1","")&amp;MATCH(AJ$3,ALS!$A:$A,0)+ROW(ALS!$A:$A)-1),".","")," ",""))="ikkepåvist"),"n.d.",OR(LEFT(LOWER(SUBSTITUTE(SUBSTITUTE(INDIRECT("ALS!"&amp;SUBSTITUTE(ADDRESS(1,$A79+($AN$7-$AN$8),4),"1","")&amp;MATCH(AJ$3,ALS!$A:$A,0)+ROW(ALS!$A:$A)-1),".",",")," ","")),2)="&lt; ",LEFT(LOWER(SUBSTITUTE(SUBSTITUTE(INDIRECT("ALS!"&amp;SUBSTITUTE(ADDRESS(1,$A79+($AN$7-$AN$8),4),"1","")&amp;MATCH(AJ$3,ALS!$A:$A,0)+ROW(ALS!$A:$A)-1),".",",")," ","")),1)="&lt;"),"&lt;"&amp;VALUE(SUBSTITUTE(SUBSTITUTE(SUBSTITUTE(INDIRECT("ALS!"&amp;SUBSTITUTE(ADDRESS(1,$A79+($AN$7-$AN$8),4),"1","")&amp;MATCH(AJ$3,ALS!$A:$A,0)+ROW(ALS!$A:$A)-1),".",",")," ",""),"&lt;",""))*AJ$2,NOT(ISERROR(VALUE(SUBSTITUTE(SUBSTITUTE(INDIRECT("ALS!"&amp;SUBSTITUTE(ADDRESS(1,$A79+($AN$7-$AN$8),4),"1","")&amp;MATCH(AJ$3,ALS!$A:$A,0)+ROW(ALS!$A:$A)-1),".",",")," ","")))),VALUE(SUBSTITUTE(SUBSTITUTE(INDIRECT("ALS!"&amp;SUBSTITUTE(ADDRESS(1,$A79+($AN$7-$AN$8),4),"1","")&amp;MATCH(AJ$3,ALS!$A:$A,0)+ROW(ALS!$A:$A)-1),".",",")," ","")),TRUE,"ERROR")</f>
        <v>#VALUE!</v>
      </c>
    </row>
    <row r="80" spans="1:36" x14ac:dyDescent="0.25">
      <c r="A80" t="e">
        <f t="shared" ca="1" si="8"/>
        <v>#VALUE!</v>
      </c>
      <c r="B80" t="e">
        <f ca="1">IF(
LEN(C80)&gt;0,
SUBSTITUTE(SUBSTITUTE(SUBSTITUTE(INDIRECT("ALS!"&amp;SUBSTITUTE(ADDRESS(1,A80+($AN$7-$AN$8),4),"1","")&amp;MATCH("ELEMENT",ALS!A:A,0)+ROW(ALS!A:A)-1),"Jord",""),"Sediment",""),C80,""),
SUBSTITUTE(SUBSTITUTE(INDIRECT("ALS!"&amp;SUBSTITUTE(ADDRESS(1,A80+($AN$7-$AN$8),4),"1","")&amp;MATCH("ELEMENT",ALS!A:A,0)+ROW(ALS!A:A)-1),"Jord",""),"Sediment","")
)</f>
        <v>#VALUE!</v>
      </c>
      <c r="C80" t="str">
        <f ca="1" xml:space="preserve">
_xlfn.LET(_xlpm.GetName,INDIRECT("ALS!"&amp;SUBSTITUTE(ADDRESS(1,A80+($AN$7-$AN$8),4),"1","")&amp;MATCH("ELEMENT",ALS!$A$1:$A$200,0)+ROW(ALS!$A$1:$A$200)-1),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80" s="22" t="e">
        <f ca="1">IF(ISERROR(INDIRECT("ALS!"&amp;SUBSTITUTE(ADDRESS(1,$A80+($AN$7-$AN$8),4),"1","")&amp;MATCH(D$3,ALS!$A:$A,0)+ROW(ALS!$A:$A)-1)),INDIRECT("ALS!"&amp;SUBSTITUTE(ADDRESS(1,$A80+($AN$7-$AN$8),4),"1","")&amp;MATCH(D$3,ALS!$A:$A,0)+ROW(ALS!$A:$A)-1),IF(INDIRECT("ALS!"&amp;SUBSTITUTE(ADDRESS(1,$A80+($AN$7-$AN$8),4),"1","")&amp;MATCH(D$3,ALS!$A:$A,0)+ROW(ALS!$A:$A)-1)="n.d.","n.d.",IF(VALUE(SUBSTITUTE(SUBSTITUTE(INDIRECT("ALS!"&amp;SUBSTITUTE(ADDRESS(1,$A80+($AN$7-$AN$8),4),"1","")&amp;MATCH(D$3,ALS!$A:$A,0)+ROW(ALS!$A:$A)-1),".",","),"&lt;",""))&lt;=AV$4,"&lt;"&amp;AV$4,VALUE(SUBSTITUTE(SUBSTITUTE(INDIRECT("ALS!"&amp;SUBSTITUTE(ADDRESS(1,$A80+($AN$7-$AN$8),4),"1","")&amp;MATCH(D$3,ALS!$A:$A,0)+ROW(ALS!$A:$A)-1),".",","),"&lt;","")))))</f>
        <v>#VALUE!</v>
      </c>
      <c r="E80" s="22" t="e">
        <f ca="1">IF(ISERROR(INDIRECT("ALS!"&amp;SUBSTITUTE(ADDRESS(1,$A80+($AN$7-$AN$8),4),"1","")&amp;MATCH(E$3,ALS!$A:$A,0)+ROW(ALS!$A:$A)-1)),INDIRECT("ALS!"&amp;SUBSTITUTE(ADDRESS(1,$A80+($AN$7-$AN$8),4),"1","")&amp;MATCH(E$3,ALS!$A:$A,0)+ROW(ALS!$A:$A)-1),IF(INDIRECT("ALS!"&amp;SUBSTITUTE(ADDRESS(1,$A80+($AN$7-$AN$8),4),"1","")&amp;MATCH(E$3,ALS!$A:$A,0)+ROW(ALS!$A:$A)-1)="n.d.","n.d.",IF(VALUE(SUBSTITUTE(SUBSTITUTE(INDIRECT("ALS!"&amp;SUBSTITUTE(ADDRESS(1,$A80+($AN$7-$AN$8),4),"1","")&amp;MATCH(E$3,ALS!$A:$A,0)+ROW(ALS!$A:$A)-1),".",","),"&lt;",""))&lt;=AW$4,"&lt;"&amp;AW$4,VALUE(SUBSTITUTE(SUBSTITUTE(INDIRECT("ALS!"&amp;SUBSTITUTE(ADDRESS(1,$A80+($AN$7-$AN$8),4),"1","")&amp;MATCH(E$3,ALS!$A:$A,0)+ROW(ALS!$A:$A)-1),".",","),"&lt;","")))))</f>
        <v>#VALUE!</v>
      </c>
      <c r="F80" s="22" t="e">
        <f ca="1">IF(ISERROR(INDIRECT("ALS!"&amp;SUBSTITUTE(ADDRESS(1,$A80+($AN$7-$AN$8),4),"1","")&amp;MATCH(F$3,ALS!$A:$A,0)+ROW(ALS!$A:$A)-1)),INDIRECT("ALS!"&amp;SUBSTITUTE(ADDRESS(1,$A80+($AN$7-$AN$8),4),"1","")&amp;MATCH(F$3,ALS!$A:$A,0)+ROW(ALS!$A:$A)-1),IF(INDIRECT("ALS!"&amp;SUBSTITUTE(ADDRESS(1,$A80+($AN$7-$AN$8),4),"1","")&amp;MATCH(F$3,ALS!$A:$A,0)+ROW(ALS!$A:$A)-1)="n.d.","n.d.",IF(VALUE(SUBSTITUTE(SUBSTITUTE(INDIRECT("ALS!"&amp;SUBSTITUTE(ADDRESS(1,$A80+($AN$7-$AN$8),4),"1","")&amp;MATCH(F$3,ALS!$A:$A,0)+ROW(ALS!$A:$A)-1),".",","),"&lt;",""))&lt;=AX$4,"&lt;"&amp;AX$4,VALUE(SUBSTITUTE(SUBSTITUTE(INDIRECT("ALS!"&amp;SUBSTITUTE(ADDRESS(1,$A80+($AN$7-$AN$8),4),"1","")&amp;MATCH(F$3,ALS!$A:$A,0)+ROW(ALS!$A:$A)-1),".",","),"&lt;","")))))</f>
        <v>#VALUE!</v>
      </c>
      <c r="G80" s="26" t="e">
        <f ca="1">_xlfn.LET(_xlpm.GetVal,INDIRECT("ALS!"&amp;SUBSTITUTE(ADDRESS(1,$A80+($AN$7-$AN$8),4),"1","")&amp;MATCH(G$3,ALS!$A:$A,0)+ROW(ALS!$A$1:$A$200)-1),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80" s="26" t="e">
        <f ca="1">_xlfn.LET(_xlpm.GetVal,INDIRECT("ALS!"&amp;SUBSTITUTE(ADDRESS(1,$A80+($AN$7-$AN$8),4),"1","")&amp;MATCH(H$3,ALS!$A:$A,0)+ROW(ALS!$A$1:$A$200)-1),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80" s="26" t="e">
        <f ca="1">_xlfn.LET(_xlpm.GetVal,INDIRECT("ALS!"&amp;SUBSTITUTE(ADDRESS(1,$A80+($AN$7-$AN$8),4),"1","")&amp;MATCH(I$3,ALS!$A:$A,0)+ROW(ALS!$A$1:$A$200)-1),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80" s="26" t="e">
        <f ca="1">_xlfn.LET(_xlpm.GetVal,INDIRECT("ALS!"&amp;SUBSTITUTE(ADDRESS(1,$A80+($AN$7-$AN$8),4),"1","")&amp;MATCH(J$3,ALS!$A:$A,0)+ROW(ALS!$A$1:$A$200)-1),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80" s="26" t="e">
        <f ca="1">_xlfn.LET(_xlpm.GetVal,INDIRECT("ALS!"&amp;SUBSTITUTE(ADDRESS(1,$A80+($AN$7-$AN$8),4),"1","")&amp;MATCH(K$3,ALS!$A:$A,0)+ROW(ALS!$A$1:$A$200)-1),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80" s="26" t="e">
        <f ca="1">_xlfn.LET(_xlpm.GetVal,INDIRECT("ALS!"&amp;SUBSTITUTE(ADDRESS(1,$A80+($AN$7-$AN$8),4),"1","")&amp;MATCH(L$3,ALS!$A:$A,0)+ROW(ALS!$A$1:$A$200)-1),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80" s="26" t="e">
        <f ca="1">_xlfn.LET(_xlpm.GetVal,INDIRECT("ALS!"&amp;SUBSTITUTE(ADDRESS(1,$A80+($AN$7-$AN$8),4),"1","")&amp;MATCH(M$3,ALS!$A:$A,0)+ROW(ALS!$A$1:$A$200)-1),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80" s="26" t="e">
        <f ca="1">_xlfn.LET(_xlpm.GetVal,INDIRECT("ALS!"&amp;SUBSTITUTE(ADDRESS(1,$A80+($AN$7-$AN$8),4),"1","")&amp;MATCH(N$3,ALS!$A:$A,0)+ROW(ALS!$A$1:$A$200)-1),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80" s="26" t="e">
        <f ca="1">_xlfn.LET(_xlpm.GetVal,INDIRECT("ALS!"&amp;SUBSTITUTE(ADDRESS(1,$A80+($AN$7-$AN$8),4),"1","")&amp;MATCH(O$3,ALS!$A:$A,0)+ROW(ALS!$A$1:$A$200)-1),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80" s="26" t="e">
        <f ca="1">_xlfn.LET(_xlpm.GetVal,INDIRECT("ALS!"&amp;SUBSTITUTE(ADDRESS(1,$A80+($AN$7-$AN$8),4),"1","")&amp;MATCH(P$3,ALS!$A:$A,0)+ROW(ALS!$A$1:$A$200)-1),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80" s="26" t="e">
        <f ca="1">_xlfn.LET(_xlpm.GetVal,INDIRECT("ALS!"&amp;SUBSTITUTE(ADDRESS(1,$A80+($AN$7-$AN$8),4),"1","")&amp;MATCH(Q$3,ALS!$A:$A,0)+ROW(ALS!$A$1:$A$200)-1),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80" s="26" t="e">
        <f ca="1">_xlfn.LET(_xlpm.GetVal,INDIRECT("ALS!"&amp;SUBSTITUTE(ADDRESS(1,$A80+($AN$7-$AN$8),4),"1","")&amp;MATCH(R$3,ALS!$A:$A,0)+ROW(ALS!$A$1:$A$200)-1),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80" s="26" t="e">
        <f ca="1">_xlfn.LET(_xlpm.GetVal,INDIRECT("ALS!"&amp;SUBSTITUTE(ADDRESS(1,$A80+($AN$7-$AN$8),4),"1","")&amp;MATCH(S$3,ALS!$A:$A,0)+ROW(ALS!$A$1:$A$200)-1),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80" s="26" t="e">
        <f ca="1">_xlfn.LET(_xlpm.GetVal,INDIRECT("ALS!"&amp;SUBSTITUTE(ADDRESS(1,$A80+($AN$7-$AN$8),4),"1","")&amp;MATCH(T$3,ALS!$A:$A,0)+ROW(ALS!$A$1:$A$200)-1),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80" s="26" t="e">
        <f ca="1">_xlfn.LET(_xlpm.GetVal,INDIRECT("ALS!"&amp;SUBSTITUTE(ADDRESS(1,$A80+($AN$7-$AN$8),4),"1","")&amp;MATCH(U$3,ALS!$A:$A,0)+ROW(ALS!$A$1:$A$200)-1),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80" s="26" t="e">
        <f ca="1">_xlfn.LET(_xlpm.GetVal,INDIRECT("ALS!"&amp;SUBSTITUTE(ADDRESS(1,$A80+($AN$7-$AN$8),4),"1","")&amp;MATCH(V$3,ALS!$A:$A,0)+ROW(ALS!$A$1:$A$200)-1),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80" s="26" t="e">
        <f ca="1">_xlfn.LET(_xlpm.GetVal,INDIRECT("ALS!"&amp;SUBSTITUTE(ADDRESS(1,$A80+($AN$7-$AN$8),4),"1","")&amp;MATCH(W$3,ALS!$A:$A,0)+ROW(ALS!$A$1:$A$200)-1),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80" s="26" t="e">
        <f ca="1">_xlfn.LET(_xlpm.GetVal,INDIRECT("ALS!"&amp;SUBSTITUTE(ADDRESS(1,$A80+($AN$7-$AN$8),4),"1","")&amp;MATCH(X$3,ALS!$A:$A,0)+ROW(ALS!$A$1:$A$200)-1),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80" s="26" t="e">
        <f ca="1">_xlfn.LET(_xlpm.GetVal,INDIRECT("ALS!"&amp;SUBSTITUTE(ADDRESS(1,$A80+($AN$7-$AN$8),4),"1","")&amp;MATCH(Y$3,ALS!$A:$A,0)+ROW(ALS!$A$1:$A$200)-1),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80" s="26" t="e">
        <f ca="1">_xlfn.LET(_xlpm.GetVal,INDIRECT("ALS!"&amp;SUBSTITUTE(ADDRESS(1,$A80+($AN$7-$AN$8),4),"1","")&amp;MATCH(Z$3,ALS!$A:$A,0)+ROW(ALS!$A$1:$A$200)-1),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80" s="26" t="e">
        <f ca="1">_xlfn.LET(_xlpm.GetVal,INDIRECT("ALS!"&amp;SUBSTITUTE(ADDRESS(1,$A80+($AN$7-$AN$8),4),"1","")&amp;MATCH(AA$3,ALS!$A:$A,0)+ROW(ALS!$A$1:$A$200)-1),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80" s="26" t="e">
        <f ca="1">_xlfn.LET(_xlpm.GetVal,INDIRECT("ALS!"&amp;SUBSTITUTE(ADDRESS(1,$A80+($AN$7-$AN$8),4),"1","")&amp;MATCH(AB$3,ALS!$A:$A,0)+ROW(ALS!$A$1:$A$200)-1),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80" s="26" t="e">
        <f ca="1">_xlfn.LET(_xlpm.GetVal,INDIRECT("ALS!"&amp;SUBSTITUTE(ADDRESS(1,$A80+($AN$7-$AN$8),4),"1","")&amp;MATCH(AC$3,ALS!$A:$A,0)+ROW(ALS!$A$1:$A$200)-1),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80" s="26" t="e">
        <f ca="1">_xlfn.LET(_xlpm.GetVal,INDIRECT("ALS!"&amp;SUBSTITUTE(ADDRESS(1,$A80+($AN$7-$AN$8),4),"1","")&amp;MATCH(AD$3,ALS!$A:$A,0)+ROW(ALS!$A$1:$A$200)-1),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80" s="26" t="e">
        <f ca="1">_xlfn.LET(_xlpm.GetVal,INDIRECT("ALS!"&amp;SUBSTITUTE(ADDRESS(1,$A80+($AN$7-$AN$8),4),"1","")&amp;MATCH(AE$3,ALS!$A:$A,0)+ROW(ALS!$A$1:$A$200)-1),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80" s="26" t="e">
        <f ca="1">_xlfn.LET(_xlpm.GetVal,INDIRECT("ALS!"&amp;SUBSTITUTE(ADDRESS(1,$A80+($AN$7-$AN$8),4),"1","")&amp;MATCH(AF$3,ALS!$A:$A,0)+ROW(ALS!$A$1:$A$200)-1),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80" s="26" t="e">
        <f ca="1">_xlfn.LET(_xlpm.GetVal,INDIRECT("ALS!"&amp;SUBSTITUTE(ADDRESS(1,$A80+($AN$7-$AN$8),4),"1","")&amp;MATCH(AG$3,ALS!$A:$A,0)+ROW(ALS!$A$1:$A$200)-1),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80" s="25" t="str">
        <f t="shared" ca="1" si="7"/>
        <v/>
      </c>
      <c r="AI80" s="26" t="e">
        <f ca="1">_xlfn.IFS(SUBSTITUTE(INDIRECT("ALS!"&amp;SUBSTITUTE(ADDRESS(1,$A80+($AN$7-$AN$8),4),"1","")&amp;MATCH(AI$3,ALS!$A:$A,0)+ROW(ALS!$A:$A)-1)," ","")="","",ISERROR(INDIRECT("ALS!"&amp;SUBSTITUTE(ADDRESS(1,$A80+($AN$7-$AN$8),4),"1","")&amp;MATCH(AI$3,ALS!$A:$A,0)+ROW(ALS!$A:$A)-1)),INDIRECT("ALS!"&amp;SUBSTITUTE(ADDRESS(1,$A80+($AN$7-$AN$8),4),"1","")&amp;MATCH(AI$3,ALS!$A:$A,0)+ROW(ALS!$A:$A)-1),OR(LOWER(SUBSTITUTE(SUBSTITUTE(INDIRECT("ALS!"&amp;SUBSTITUTE(ADDRESS(1,$A80+($AN$7-$AN$8),4),"1","")&amp;MATCH(AI$3,ALS!$A:$A,0)+ROW(ALS!$A:$A)-1),".","")," ",""))="nd",LOWER(SUBSTITUTE(SUBSTITUTE(INDIRECT("ALS!"&amp;SUBSTITUTE(ADDRESS(1,$A80+($AN$7-$AN$8),4),"1","")&amp;MATCH(AI$3,ALS!$A:$A,0)+ROW(ALS!$A:$A)-1),".","")," ",""))="ikkepåvist"),"n.d.",OR(LEFT(LOWER(SUBSTITUTE(SUBSTITUTE(INDIRECT("ALS!"&amp;SUBSTITUTE(ADDRESS(1,$A80+($AN$7-$AN$8),4),"1","")&amp;MATCH(AI$3,ALS!$A:$A,0)+ROW(ALS!$A:$A)-1),".",",")," ","")),2)="&lt; ",LEFT(LOWER(SUBSTITUTE(SUBSTITUTE(INDIRECT("ALS!"&amp;SUBSTITUTE(ADDRESS(1,$A80+($AN$7-$AN$8),4),"1","")&amp;MATCH(AI$3,ALS!$A:$A,0)+ROW(ALS!$A:$A)-1),".",",")," ","")),1)="&lt;"),"&lt;"&amp;VALUE(SUBSTITUTE(SUBSTITUTE(SUBSTITUTE(INDIRECT("ALS!"&amp;SUBSTITUTE(ADDRESS(1,$A80+($AN$7-$AN$8),4),"1","")&amp;MATCH(AI$3,ALS!$A:$A,0)+ROW(ALS!$A:$A)-1),".",",")," ",""),"&lt;",""))*AI$2,NOT(ISERROR(VALUE(SUBSTITUTE(SUBSTITUTE(INDIRECT("ALS!"&amp;SUBSTITUTE(ADDRESS(1,$A80+($AN$7-$AN$8),4),"1","")&amp;MATCH(AI$3,ALS!$A:$A,0)+ROW(ALS!$A:$A)-1),".",",")," ","")))),VALUE(SUBSTITUTE(SUBSTITUTE(INDIRECT("ALS!"&amp;SUBSTITUTE(ADDRESS(1,$A80+($AN$7-$AN$8),4),"1","")&amp;MATCH(AI$3,ALS!$A:$A,0)+ROW(ALS!$A:$A)-1),".",",")," ","")),TRUE,"ERROR")</f>
        <v>#VALUE!</v>
      </c>
      <c r="AJ80" s="26" t="e">
        <f ca="1">_xlfn.IFS(SUBSTITUTE(INDIRECT("ALS!"&amp;SUBSTITUTE(ADDRESS(1,$A80+($AN$7-$AN$8),4),"1","")&amp;MATCH(AJ$3,ALS!$A:$A,0)+ROW(ALS!$A:$A)-1)," ","")="","",ISERROR(INDIRECT("ALS!"&amp;SUBSTITUTE(ADDRESS(1,$A80+($AN$7-$AN$8),4),"1","")&amp;MATCH(AJ$3,ALS!$A:$A,0)+ROW(ALS!$A:$A)-1)),INDIRECT("ALS!"&amp;SUBSTITUTE(ADDRESS(1,$A80+($AN$7-$AN$8),4),"1","")&amp;MATCH(AJ$3,ALS!$A:$A,0)+ROW(ALS!$A:$A)-1),OR(LOWER(SUBSTITUTE(SUBSTITUTE(INDIRECT("ALS!"&amp;SUBSTITUTE(ADDRESS(1,$A80+($AN$7-$AN$8),4),"1","")&amp;MATCH(AJ$3,ALS!$A:$A,0)+ROW(ALS!$A:$A)-1),".","")," ",""))="nd",LOWER(SUBSTITUTE(SUBSTITUTE(INDIRECT("ALS!"&amp;SUBSTITUTE(ADDRESS(1,$A80+($AN$7-$AN$8),4),"1","")&amp;MATCH(AJ$3,ALS!$A:$A,0)+ROW(ALS!$A:$A)-1),".","")," ",""))="ikkepåvist"),"n.d.",OR(LEFT(LOWER(SUBSTITUTE(SUBSTITUTE(INDIRECT("ALS!"&amp;SUBSTITUTE(ADDRESS(1,$A80+($AN$7-$AN$8),4),"1","")&amp;MATCH(AJ$3,ALS!$A:$A,0)+ROW(ALS!$A:$A)-1),".",",")," ","")),2)="&lt; ",LEFT(LOWER(SUBSTITUTE(SUBSTITUTE(INDIRECT("ALS!"&amp;SUBSTITUTE(ADDRESS(1,$A80+($AN$7-$AN$8),4),"1","")&amp;MATCH(AJ$3,ALS!$A:$A,0)+ROW(ALS!$A:$A)-1),".",",")," ","")),1)="&lt;"),"&lt;"&amp;VALUE(SUBSTITUTE(SUBSTITUTE(SUBSTITUTE(INDIRECT("ALS!"&amp;SUBSTITUTE(ADDRESS(1,$A80+($AN$7-$AN$8),4),"1","")&amp;MATCH(AJ$3,ALS!$A:$A,0)+ROW(ALS!$A:$A)-1),".",",")," ",""),"&lt;",""))*AJ$2,NOT(ISERROR(VALUE(SUBSTITUTE(SUBSTITUTE(INDIRECT("ALS!"&amp;SUBSTITUTE(ADDRESS(1,$A80+($AN$7-$AN$8),4),"1","")&amp;MATCH(AJ$3,ALS!$A:$A,0)+ROW(ALS!$A:$A)-1),".",",")," ","")))),VALUE(SUBSTITUTE(SUBSTITUTE(INDIRECT("ALS!"&amp;SUBSTITUTE(ADDRESS(1,$A80+($AN$7-$AN$8),4),"1","")&amp;MATCH(AJ$3,ALS!$A:$A,0)+ROW(ALS!$A:$A)-1),".",",")," ","")),TRUE,"ERROR")</f>
        <v>#VALUE!</v>
      </c>
    </row>
    <row r="81" spans="1:36" x14ac:dyDescent="0.25">
      <c r="A81" t="e">
        <f t="shared" ca="1" si="8"/>
        <v>#VALUE!</v>
      </c>
      <c r="B81" t="e">
        <f ca="1">IF(
LEN(C81)&gt;0,
SUBSTITUTE(SUBSTITUTE(SUBSTITUTE(INDIRECT("ALS!"&amp;SUBSTITUTE(ADDRESS(1,A81+($AN$7-$AN$8),4),"1","")&amp;MATCH("ELEMENT",ALS!A:A,0)+ROW(ALS!A:A)-1),"Jord",""),"Sediment",""),C81,""),
SUBSTITUTE(SUBSTITUTE(INDIRECT("ALS!"&amp;SUBSTITUTE(ADDRESS(1,A81+($AN$7-$AN$8),4),"1","")&amp;MATCH("ELEMENT",ALS!A:A,0)+ROW(ALS!A:A)-1),"Jord",""),"Sediment","")
)</f>
        <v>#VALUE!</v>
      </c>
      <c r="C81" t="str">
        <f ca="1" xml:space="preserve">
_xlfn.LET(_xlpm.GetName,INDIRECT("ALS!"&amp;SUBSTITUTE(ADDRESS(1,A81+($AN$7-$AN$8),4),"1","")&amp;MATCH("ELEMENT",ALS!$A$1:$A$200,0)+ROW(ALS!$A$1:$A$200)-1),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81" s="22" t="e">
        <f ca="1">IF(ISERROR(INDIRECT("ALS!"&amp;SUBSTITUTE(ADDRESS(1,$A81+($AN$7-$AN$8),4),"1","")&amp;MATCH(D$3,ALS!$A:$A,0)+ROW(ALS!$A:$A)-1)),INDIRECT("ALS!"&amp;SUBSTITUTE(ADDRESS(1,$A81+($AN$7-$AN$8),4),"1","")&amp;MATCH(D$3,ALS!$A:$A,0)+ROW(ALS!$A:$A)-1),IF(INDIRECT("ALS!"&amp;SUBSTITUTE(ADDRESS(1,$A81+($AN$7-$AN$8),4),"1","")&amp;MATCH(D$3,ALS!$A:$A,0)+ROW(ALS!$A:$A)-1)="n.d.","n.d.",IF(VALUE(SUBSTITUTE(SUBSTITUTE(INDIRECT("ALS!"&amp;SUBSTITUTE(ADDRESS(1,$A81+($AN$7-$AN$8),4),"1","")&amp;MATCH(D$3,ALS!$A:$A,0)+ROW(ALS!$A:$A)-1),".",","),"&lt;",""))&lt;=AV$4,"&lt;"&amp;AV$4,VALUE(SUBSTITUTE(SUBSTITUTE(INDIRECT("ALS!"&amp;SUBSTITUTE(ADDRESS(1,$A81+($AN$7-$AN$8),4),"1","")&amp;MATCH(D$3,ALS!$A:$A,0)+ROW(ALS!$A:$A)-1),".",","),"&lt;","")))))</f>
        <v>#VALUE!</v>
      </c>
      <c r="E81" s="22" t="e">
        <f ca="1">IF(ISERROR(INDIRECT("ALS!"&amp;SUBSTITUTE(ADDRESS(1,$A81+($AN$7-$AN$8),4),"1","")&amp;MATCH(E$3,ALS!$A:$A,0)+ROW(ALS!$A:$A)-1)),INDIRECT("ALS!"&amp;SUBSTITUTE(ADDRESS(1,$A81+($AN$7-$AN$8),4),"1","")&amp;MATCH(E$3,ALS!$A:$A,0)+ROW(ALS!$A:$A)-1),IF(INDIRECT("ALS!"&amp;SUBSTITUTE(ADDRESS(1,$A81+($AN$7-$AN$8),4),"1","")&amp;MATCH(E$3,ALS!$A:$A,0)+ROW(ALS!$A:$A)-1)="n.d.","n.d.",IF(VALUE(SUBSTITUTE(SUBSTITUTE(INDIRECT("ALS!"&amp;SUBSTITUTE(ADDRESS(1,$A81+($AN$7-$AN$8),4),"1","")&amp;MATCH(E$3,ALS!$A:$A,0)+ROW(ALS!$A:$A)-1),".",","),"&lt;",""))&lt;=AW$4,"&lt;"&amp;AW$4,VALUE(SUBSTITUTE(SUBSTITUTE(INDIRECT("ALS!"&amp;SUBSTITUTE(ADDRESS(1,$A81+($AN$7-$AN$8),4),"1","")&amp;MATCH(E$3,ALS!$A:$A,0)+ROW(ALS!$A:$A)-1),".",","),"&lt;","")))))</f>
        <v>#VALUE!</v>
      </c>
      <c r="F81" s="22" t="e">
        <f ca="1">IF(ISERROR(INDIRECT("ALS!"&amp;SUBSTITUTE(ADDRESS(1,$A81+($AN$7-$AN$8),4),"1","")&amp;MATCH(F$3,ALS!$A:$A,0)+ROW(ALS!$A:$A)-1)),INDIRECT("ALS!"&amp;SUBSTITUTE(ADDRESS(1,$A81+($AN$7-$AN$8),4),"1","")&amp;MATCH(F$3,ALS!$A:$A,0)+ROW(ALS!$A:$A)-1),IF(INDIRECT("ALS!"&amp;SUBSTITUTE(ADDRESS(1,$A81+($AN$7-$AN$8),4),"1","")&amp;MATCH(F$3,ALS!$A:$A,0)+ROW(ALS!$A:$A)-1)="n.d.","n.d.",IF(VALUE(SUBSTITUTE(SUBSTITUTE(INDIRECT("ALS!"&amp;SUBSTITUTE(ADDRESS(1,$A81+($AN$7-$AN$8),4),"1","")&amp;MATCH(F$3,ALS!$A:$A,0)+ROW(ALS!$A:$A)-1),".",","),"&lt;",""))&lt;=AX$4,"&lt;"&amp;AX$4,VALUE(SUBSTITUTE(SUBSTITUTE(INDIRECT("ALS!"&amp;SUBSTITUTE(ADDRESS(1,$A81+($AN$7-$AN$8),4),"1","")&amp;MATCH(F$3,ALS!$A:$A,0)+ROW(ALS!$A:$A)-1),".",","),"&lt;","")))))</f>
        <v>#VALUE!</v>
      </c>
      <c r="G81" s="26" t="e">
        <f ca="1">_xlfn.LET(_xlpm.GetVal,INDIRECT("ALS!"&amp;SUBSTITUTE(ADDRESS(1,$A81+($AN$7-$AN$8),4),"1","")&amp;MATCH(G$3,ALS!$A:$A,0)+ROW(ALS!$A$1:$A$200)-1),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81" s="26" t="e">
        <f ca="1">_xlfn.LET(_xlpm.GetVal,INDIRECT("ALS!"&amp;SUBSTITUTE(ADDRESS(1,$A81+($AN$7-$AN$8),4),"1","")&amp;MATCH(H$3,ALS!$A:$A,0)+ROW(ALS!$A$1:$A$200)-1),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81" s="26" t="e">
        <f ca="1">_xlfn.LET(_xlpm.GetVal,INDIRECT("ALS!"&amp;SUBSTITUTE(ADDRESS(1,$A81+($AN$7-$AN$8),4),"1","")&amp;MATCH(I$3,ALS!$A:$A,0)+ROW(ALS!$A$1:$A$200)-1),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81" s="26" t="e">
        <f ca="1">_xlfn.LET(_xlpm.GetVal,INDIRECT("ALS!"&amp;SUBSTITUTE(ADDRESS(1,$A81+($AN$7-$AN$8),4),"1","")&amp;MATCH(J$3,ALS!$A:$A,0)+ROW(ALS!$A$1:$A$200)-1),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81" s="26" t="e">
        <f ca="1">_xlfn.LET(_xlpm.GetVal,INDIRECT("ALS!"&amp;SUBSTITUTE(ADDRESS(1,$A81+($AN$7-$AN$8),4),"1","")&amp;MATCH(K$3,ALS!$A:$A,0)+ROW(ALS!$A$1:$A$200)-1),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81" s="26" t="e">
        <f ca="1">_xlfn.LET(_xlpm.GetVal,INDIRECT("ALS!"&amp;SUBSTITUTE(ADDRESS(1,$A81+($AN$7-$AN$8),4),"1","")&amp;MATCH(L$3,ALS!$A:$A,0)+ROW(ALS!$A$1:$A$200)-1),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81" s="26" t="e">
        <f ca="1">_xlfn.LET(_xlpm.GetVal,INDIRECT("ALS!"&amp;SUBSTITUTE(ADDRESS(1,$A81+($AN$7-$AN$8),4),"1","")&amp;MATCH(M$3,ALS!$A:$A,0)+ROW(ALS!$A$1:$A$200)-1),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81" s="26" t="e">
        <f ca="1">_xlfn.LET(_xlpm.GetVal,INDIRECT("ALS!"&amp;SUBSTITUTE(ADDRESS(1,$A81+($AN$7-$AN$8),4),"1","")&amp;MATCH(N$3,ALS!$A:$A,0)+ROW(ALS!$A$1:$A$200)-1),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81" s="26" t="e">
        <f ca="1">_xlfn.LET(_xlpm.GetVal,INDIRECT("ALS!"&amp;SUBSTITUTE(ADDRESS(1,$A81+($AN$7-$AN$8),4),"1","")&amp;MATCH(O$3,ALS!$A:$A,0)+ROW(ALS!$A$1:$A$200)-1),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81" s="26" t="e">
        <f ca="1">_xlfn.LET(_xlpm.GetVal,INDIRECT("ALS!"&amp;SUBSTITUTE(ADDRESS(1,$A81+($AN$7-$AN$8),4),"1","")&amp;MATCH(P$3,ALS!$A:$A,0)+ROW(ALS!$A$1:$A$200)-1),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81" s="26" t="e">
        <f ca="1">_xlfn.LET(_xlpm.GetVal,INDIRECT("ALS!"&amp;SUBSTITUTE(ADDRESS(1,$A81+($AN$7-$AN$8),4),"1","")&amp;MATCH(Q$3,ALS!$A:$A,0)+ROW(ALS!$A$1:$A$200)-1),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81" s="26" t="e">
        <f ca="1">_xlfn.LET(_xlpm.GetVal,INDIRECT("ALS!"&amp;SUBSTITUTE(ADDRESS(1,$A81+($AN$7-$AN$8),4),"1","")&amp;MATCH(R$3,ALS!$A:$A,0)+ROW(ALS!$A$1:$A$200)-1),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81" s="26" t="e">
        <f ca="1">_xlfn.LET(_xlpm.GetVal,INDIRECT("ALS!"&amp;SUBSTITUTE(ADDRESS(1,$A81+($AN$7-$AN$8),4),"1","")&amp;MATCH(S$3,ALS!$A:$A,0)+ROW(ALS!$A$1:$A$200)-1),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81" s="26" t="e">
        <f ca="1">_xlfn.LET(_xlpm.GetVal,INDIRECT("ALS!"&amp;SUBSTITUTE(ADDRESS(1,$A81+($AN$7-$AN$8),4),"1","")&amp;MATCH(T$3,ALS!$A:$A,0)+ROW(ALS!$A$1:$A$200)-1),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81" s="26" t="e">
        <f ca="1">_xlfn.LET(_xlpm.GetVal,INDIRECT("ALS!"&amp;SUBSTITUTE(ADDRESS(1,$A81+($AN$7-$AN$8),4),"1","")&amp;MATCH(U$3,ALS!$A:$A,0)+ROW(ALS!$A$1:$A$200)-1),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81" s="26" t="e">
        <f ca="1">_xlfn.LET(_xlpm.GetVal,INDIRECT("ALS!"&amp;SUBSTITUTE(ADDRESS(1,$A81+($AN$7-$AN$8),4),"1","")&amp;MATCH(V$3,ALS!$A:$A,0)+ROW(ALS!$A$1:$A$200)-1),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81" s="26" t="e">
        <f ca="1">_xlfn.LET(_xlpm.GetVal,INDIRECT("ALS!"&amp;SUBSTITUTE(ADDRESS(1,$A81+($AN$7-$AN$8),4),"1","")&amp;MATCH(W$3,ALS!$A:$A,0)+ROW(ALS!$A$1:$A$200)-1),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81" s="26" t="e">
        <f ca="1">_xlfn.LET(_xlpm.GetVal,INDIRECT("ALS!"&amp;SUBSTITUTE(ADDRESS(1,$A81+($AN$7-$AN$8),4),"1","")&amp;MATCH(X$3,ALS!$A:$A,0)+ROW(ALS!$A$1:$A$200)-1),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81" s="26" t="e">
        <f ca="1">_xlfn.LET(_xlpm.GetVal,INDIRECT("ALS!"&amp;SUBSTITUTE(ADDRESS(1,$A81+($AN$7-$AN$8),4),"1","")&amp;MATCH(Y$3,ALS!$A:$A,0)+ROW(ALS!$A$1:$A$200)-1),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81" s="26" t="e">
        <f ca="1">_xlfn.LET(_xlpm.GetVal,INDIRECT("ALS!"&amp;SUBSTITUTE(ADDRESS(1,$A81+($AN$7-$AN$8),4),"1","")&amp;MATCH(Z$3,ALS!$A:$A,0)+ROW(ALS!$A$1:$A$200)-1),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81" s="26" t="e">
        <f ca="1">_xlfn.LET(_xlpm.GetVal,INDIRECT("ALS!"&amp;SUBSTITUTE(ADDRESS(1,$A81+($AN$7-$AN$8),4),"1","")&amp;MATCH(AA$3,ALS!$A:$A,0)+ROW(ALS!$A$1:$A$200)-1),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81" s="26" t="e">
        <f ca="1">_xlfn.LET(_xlpm.GetVal,INDIRECT("ALS!"&amp;SUBSTITUTE(ADDRESS(1,$A81+($AN$7-$AN$8),4),"1","")&amp;MATCH(AB$3,ALS!$A:$A,0)+ROW(ALS!$A$1:$A$200)-1),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81" s="26" t="e">
        <f ca="1">_xlfn.LET(_xlpm.GetVal,INDIRECT("ALS!"&amp;SUBSTITUTE(ADDRESS(1,$A81+($AN$7-$AN$8),4),"1","")&amp;MATCH(AC$3,ALS!$A:$A,0)+ROW(ALS!$A$1:$A$200)-1),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81" s="26" t="e">
        <f ca="1">_xlfn.LET(_xlpm.GetVal,INDIRECT("ALS!"&amp;SUBSTITUTE(ADDRESS(1,$A81+($AN$7-$AN$8),4),"1","")&amp;MATCH(AD$3,ALS!$A:$A,0)+ROW(ALS!$A$1:$A$200)-1),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81" s="26" t="e">
        <f ca="1">_xlfn.LET(_xlpm.GetVal,INDIRECT("ALS!"&amp;SUBSTITUTE(ADDRESS(1,$A81+($AN$7-$AN$8),4),"1","")&amp;MATCH(AE$3,ALS!$A:$A,0)+ROW(ALS!$A$1:$A$200)-1),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81" s="26" t="e">
        <f ca="1">_xlfn.LET(_xlpm.GetVal,INDIRECT("ALS!"&amp;SUBSTITUTE(ADDRESS(1,$A81+($AN$7-$AN$8),4),"1","")&amp;MATCH(AF$3,ALS!$A:$A,0)+ROW(ALS!$A$1:$A$200)-1),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81" s="26" t="e">
        <f ca="1">_xlfn.LET(_xlpm.GetVal,INDIRECT("ALS!"&amp;SUBSTITUTE(ADDRESS(1,$A81+($AN$7-$AN$8),4),"1","")&amp;MATCH(AG$3,ALS!$A:$A,0)+ROW(ALS!$A$1:$A$200)-1),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81" s="25" t="str">
        <f t="shared" ca="1" si="7"/>
        <v/>
      </c>
      <c r="AI81" s="26" t="e">
        <f ca="1">_xlfn.IFS(SUBSTITUTE(INDIRECT("ALS!"&amp;SUBSTITUTE(ADDRESS(1,$A81+($AN$7-$AN$8),4),"1","")&amp;MATCH(AI$3,ALS!$A:$A,0)+ROW(ALS!$A:$A)-1)," ","")="","",ISERROR(INDIRECT("ALS!"&amp;SUBSTITUTE(ADDRESS(1,$A81+($AN$7-$AN$8),4),"1","")&amp;MATCH(AI$3,ALS!$A:$A,0)+ROW(ALS!$A:$A)-1)),INDIRECT("ALS!"&amp;SUBSTITUTE(ADDRESS(1,$A81+($AN$7-$AN$8),4),"1","")&amp;MATCH(AI$3,ALS!$A:$A,0)+ROW(ALS!$A:$A)-1),OR(LOWER(SUBSTITUTE(SUBSTITUTE(INDIRECT("ALS!"&amp;SUBSTITUTE(ADDRESS(1,$A81+($AN$7-$AN$8),4),"1","")&amp;MATCH(AI$3,ALS!$A:$A,0)+ROW(ALS!$A:$A)-1),".","")," ",""))="nd",LOWER(SUBSTITUTE(SUBSTITUTE(INDIRECT("ALS!"&amp;SUBSTITUTE(ADDRESS(1,$A81+($AN$7-$AN$8),4),"1","")&amp;MATCH(AI$3,ALS!$A:$A,0)+ROW(ALS!$A:$A)-1),".","")," ",""))="ikkepåvist"),"n.d.",OR(LEFT(LOWER(SUBSTITUTE(SUBSTITUTE(INDIRECT("ALS!"&amp;SUBSTITUTE(ADDRESS(1,$A81+($AN$7-$AN$8),4),"1","")&amp;MATCH(AI$3,ALS!$A:$A,0)+ROW(ALS!$A:$A)-1),".",",")," ","")),2)="&lt; ",LEFT(LOWER(SUBSTITUTE(SUBSTITUTE(INDIRECT("ALS!"&amp;SUBSTITUTE(ADDRESS(1,$A81+($AN$7-$AN$8),4),"1","")&amp;MATCH(AI$3,ALS!$A:$A,0)+ROW(ALS!$A:$A)-1),".",",")," ","")),1)="&lt;"),"&lt;"&amp;VALUE(SUBSTITUTE(SUBSTITUTE(SUBSTITUTE(INDIRECT("ALS!"&amp;SUBSTITUTE(ADDRESS(1,$A81+($AN$7-$AN$8),4),"1","")&amp;MATCH(AI$3,ALS!$A:$A,0)+ROW(ALS!$A:$A)-1),".",",")," ",""),"&lt;",""))*AI$2,NOT(ISERROR(VALUE(SUBSTITUTE(SUBSTITUTE(INDIRECT("ALS!"&amp;SUBSTITUTE(ADDRESS(1,$A81+($AN$7-$AN$8),4),"1","")&amp;MATCH(AI$3,ALS!$A:$A,0)+ROW(ALS!$A:$A)-1),".",",")," ","")))),VALUE(SUBSTITUTE(SUBSTITUTE(INDIRECT("ALS!"&amp;SUBSTITUTE(ADDRESS(1,$A81+($AN$7-$AN$8),4),"1","")&amp;MATCH(AI$3,ALS!$A:$A,0)+ROW(ALS!$A:$A)-1),".",",")," ","")),TRUE,"ERROR")</f>
        <v>#VALUE!</v>
      </c>
      <c r="AJ81" s="26" t="e">
        <f ca="1">_xlfn.IFS(SUBSTITUTE(INDIRECT("ALS!"&amp;SUBSTITUTE(ADDRESS(1,$A81+($AN$7-$AN$8),4),"1","")&amp;MATCH(AJ$3,ALS!$A:$A,0)+ROW(ALS!$A:$A)-1)," ","")="","",ISERROR(INDIRECT("ALS!"&amp;SUBSTITUTE(ADDRESS(1,$A81+($AN$7-$AN$8),4),"1","")&amp;MATCH(AJ$3,ALS!$A:$A,0)+ROW(ALS!$A:$A)-1)),INDIRECT("ALS!"&amp;SUBSTITUTE(ADDRESS(1,$A81+($AN$7-$AN$8),4),"1","")&amp;MATCH(AJ$3,ALS!$A:$A,0)+ROW(ALS!$A:$A)-1),OR(LOWER(SUBSTITUTE(SUBSTITUTE(INDIRECT("ALS!"&amp;SUBSTITUTE(ADDRESS(1,$A81+($AN$7-$AN$8),4),"1","")&amp;MATCH(AJ$3,ALS!$A:$A,0)+ROW(ALS!$A:$A)-1),".","")," ",""))="nd",LOWER(SUBSTITUTE(SUBSTITUTE(INDIRECT("ALS!"&amp;SUBSTITUTE(ADDRESS(1,$A81+($AN$7-$AN$8),4),"1","")&amp;MATCH(AJ$3,ALS!$A:$A,0)+ROW(ALS!$A:$A)-1),".","")," ",""))="ikkepåvist"),"n.d.",OR(LEFT(LOWER(SUBSTITUTE(SUBSTITUTE(INDIRECT("ALS!"&amp;SUBSTITUTE(ADDRESS(1,$A81+($AN$7-$AN$8),4),"1","")&amp;MATCH(AJ$3,ALS!$A:$A,0)+ROW(ALS!$A:$A)-1),".",",")," ","")),2)="&lt; ",LEFT(LOWER(SUBSTITUTE(SUBSTITUTE(INDIRECT("ALS!"&amp;SUBSTITUTE(ADDRESS(1,$A81+($AN$7-$AN$8),4),"1","")&amp;MATCH(AJ$3,ALS!$A:$A,0)+ROW(ALS!$A:$A)-1),".",",")," ","")),1)="&lt;"),"&lt;"&amp;VALUE(SUBSTITUTE(SUBSTITUTE(SUBSTITUTE(INDIRECT("ALS!"&amp;SUBSTITUTE(ADDRESS(1,$A81+($AN$7-$AN$8),4),"1","")&amp;MATCH(AJ$3,ALS!$A:$A,0)+ROW(ALS!$A:$A)-1),".",",")," ",""),"&lt;",""))*AJ$2,NOT(ISERROR(VALUE(SUBSTITUTE(SUBSTITUTE(INDIRECT("ALS!"&amp;SUBSTITUTE(ADDRESS(1,$A81+($AN$7-$AN$8),4),"1","")&amp;MATCH(AJ$3,ALS!$A:$A,0)+ROW(ALS!$A:$A)-1),".",",")," ","")))),VALUE(SUBSTITUTE(SUBSTITUTE(INDIRECT("ALS!"&amp;SUBSTITUTE(ADDRESS(1,$A81+($AN$7-$AN$8),4),"1","")&amp;MATCH(AJ$3,ALS!$A:$A,0)+ROW(ALS!$A:$A)-1),".",",")," ","")),TRUE,"ERROR")</f>
        <v>#VALUE!</v>
      </c>
    </row>
    <row r="82" spans="1:36" x14ac:dyDescent="0.25">
      <c r="A82" t="e">
        <f t="shared" ca="1" si="8"/>
        <v>#VALUE!</v>
      </c>
      <c r="B82" t="e">
        <f ca="1">IF(
LEN(C82)&gt;0,
SUBSTITUTE(SUBSTITUTE(SUBSTITUTE(INDIRECT("ALS!"&amp;SUBSTITUTE(ADDRESS(1,A82+($AN$7-$AN$8),4),"1","")&amp;MATCH("ELEMENT",ALS!A:A,0)+ROW(ALS!A:A)-1),"Jord",""),"Sediment",""),C82,""),
SUBSTITUTE(SUBSTITUTE(INDIRECT("ALS!"&amp;SUBSTITUTE(ADDRESS(1,A82+($AN$7-$AN$8),4),"1","")&amp;MATCH("ELEMENT",ALS!A:A,0)+ROW(ALS!A:A)-1),"Jord",""),"Sediment","")
)</f>
        <v>#VALUE!</v>
      </c>
      <c r="C82" t="str">
        <f ca="1" xml:space="preserve">
_xlfn.LET(_xlpm.GetName,INDIRECT("ALS!"&amp;SUBSTITUTE(ADDRESS(1,A82+($AN$7-$AN$8),4),"1","")&amp;MATCH("ELEMENT",ALS!$A$1:$A$200,0)+ROW(ALS!$A$1:$A$200)-1),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82" s="22" t="e">
        <f ca="1">IF(ISERROR(INDIRECT("ALS!"&amp;SUBSTITUTE(ADDRESS(1,$A82+($AN$7-$AN$8),4),"1","")&amp;MATCH(D$3,ALS!$A:$A,0)+ROW(ALS!$A:$A)-1)),INDIRECT("ALS!"&amp;SUBSTITUTE(ADDRESS(1,$A82+($AN$7-$AN$8),4),"1","")&amp;MATCH(D$3,ALS!$A:$A,0)+ROW(ALS!$A:$A)-1),IF(INDIRECT("ALS!"&amp;SUBSTITUTE(ADDRESS(1,$A82+($AN$7-$AN$8),4),"1","")&amp;MATCH(D$3,ALS!$A:$A,0)+ROW(ALS!$A:$A)-1)="n.d.","n.d.",IF(VALUE(SUBSTITUTE(SUBSTITUTE(INDIRECT("ALS!"&amp;SUBSTITUTE(ADDRESS(1,$A82+($AN$7-$AN$8),4),"1","")&amp;MATCH(D$3,ALS!$A:$A,0)+ROW(ALS!$A:$A)-1),".",","),"&lt;",""))&lt;=AV$4,"&lt;"&amp;AV$4,VALUE(SUBSTITUTE(SUBSTITUTE(INDIRECT("ALS!"&amp;SUBSTITUTE(ADDRESS(1,$A82+($AN$7-$AN$8),4),"1","")&amp;MATCH(D$3,ALS!$A:$A,0)+ROW(ALS!$A:$A)-1),".",","),"&lt;","")))))</f>
        <v>#VALUE!</v>
      </c>
      <c r="E82" s="22" t="e">
        <f ca="1">IF(ISERROR(INDIRECT("ALS!"&amp;SUBSTITUTE(ADDRESS(1,$A82+($AN$7-$AN$8),4),"1","")&amp;MATCH(E$3,ALS!$A:$A,0)+ROW(ALS!$A:$A)-1)),INDIRECT("ALS!"&amp;SUBSTITUTE(ADDRESS(1,$A82+($AN$7-$AN$8),4),"1","")&amp;MATCH(E$3,ALS!$A:$A,0)+ROW(ALS!$A:$A)-1),IF(INDIRECT("ALS!"&amp;SUBSTITUTE(ADDRESS(1,$A82+($AN$7-$AN$8),4),"1","")&amp;MATCH(E$3,ALS!$A:$A,0)+ROW(ALS!$A:$A)-1)="n.d.","n.d.",IF(VALUE(SUBSTITUTE(SUBSTITUTE(INDIRECT("ALS!"&amp;SUBSTITUTE(ADDRESS(1,$A82+($AN$7-$AN$8),4),"1","")&amp;MATCH(E$3,ALS!$A:$A,0)+ROW(ALS!$A:$A)-1),".",","),"&lt;",""))&lt;=AW$4,"&lt;"&amp;AW$4,VALUE(SUBSTITUTE(SUBSTITUTE(INDIRECT("ALS!"&amp;SUBSTITUTE(ADDRESS(1,$A82+($AN$7-$AN$8),4),"1","")&amp;MATCH(E$3,ALS!$A:$A,0)+ROW(ALS!$A:$A)-1),".",","),"&lt;","")))))</f>
        <v>#VALUE!</v>
      </c>
      <c r="F82" s="22" t="e">
        <f ca="1">IF(ISERROR(INDIRECT("ALS!"&amp;SUBSTITUTE(ADDRESS(1,$A82+($AN$7-$AN$8),4),"1","")&amp;MATCH(F$3,ALS!$A:$A,0)+ROW(ALS!$A:$A)-1)),INDIRECT("ALS!"&amp;SUBSTITUTE(ADDRESS(1,$A82+($AN$7-$AN$8),4),"1","")&amp;MATCH(F$3,ALS!$A:$A,0)+ROW(ALS!$A:$A)-1),IF(INDIRECT("ALS!"&amp;SUBSTITUTE(ADDRESS(1,$A82+($AN$7-$AN$8),4),"1","")&amp;MATCH(F$3,ALS!$A:$A,0)+ROW(ALS!$A:$A)-1)="n.d.","n.d.",IF(VALUE(SUBSTITUTE(SUBSTITUTE(INDIRECT("ALS!"&amp;SUBSTITUTE(ADDRESS(1,$A82+($AN$7-$AN$8),4),"1","")&amp;MATCH(F$3,ALS!$A:$A,0)+ROW(ALS!$A:$A)-1),".",","),"&lt;",""))&lt;=AX$4,"&lt;"&amp;AX$4,VALUE(SUBSTITUTE(SUBSTITUTE(INDIRECT("ALS!"&amp;SUBSTITUTE(ADDRESS(1,$A82+($AN$7-$AN$8),4),"1","")&amp;MATCH(F$3,ALS!$A:$A,0)+ROW(ALS!$A:$A)-1),".",","),"&lt;","")))))</f>
        <v>#VALUE!</v>
      </c>
      <c r="G82" s="26" t="e">
        <f ca="1">_xlfn.LET(_xlpm.GetVal,INDIRECT("ALS!"&amp;SUBSTITUTE(ADDRESS(1,$A82+($AN$7-$AN$8),4),"1","")&amp;MATCH(G$3,ALS!$A:$A,0)+ROW(ALS!$A$1:$A$200)-1),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82" s="26" t="e">
        <f ca="1">_xlfn.LET(_xlpm.GetVal,INDIRECT("ALS!"&amp;SUBSTITUTE(ADDRESS(1,$A82+($AN$7-$AN$8),4),"1","")&amp;MATCH(H$3,ALS!$A:$A,0)+ROW(ALS!$A$1:$A$200)-1),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82" s="26" t="e">
        <f ca="1">_xlfn.LET(_xlpm.GetVal,INDIRECT("ALS!"&amp;SUBSTITUTE(ADDRESS(1,$A82+($AN$7-$AN$8),4),"1","")&amp;MATCH(I$3,ALS!$A:$A,0)+ROW(ALS!$A$1:$A$200)-1),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82" s="26" t="e">
        <f ca="1">_xlfn.LET(_xlpm.GetVal,INDIRECT("ALS!"&amp;SUBSTITUTE(ADDRESS(1,$A82+($AN$7-$AN$8),4),"1","")&amp;MATCH(J$3,ALS!$A:$A,0)+ROW(ALS!$A$1:$A$200)-1),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82" s="26" t="e">
        <f ca="1">_xlfn.LET(_xlpm.GetVal,INDIRECT("ALS!"&amp;SUBSTITUTE(ADDRESS(1,$A82+($AN$7-$AN$8),4),"1","")&amp;MATCH(K$3,ALS!$A:$A,0)+ROW(ALS!$A$1:$A$200)-1),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82" s="26" t="e">
        <f ca="1">_xlfn.LET(_xlpm.GetVal,INDIRECT("ALS!"&amp;SUBSTITUTE(ADDRESS(1,$A82+($AN$7-$AN$8),4),"1","")&amp;MATCH(L$3,ALS!$A:$A,0)+ROW(ALS!$A$1:$A$200)-1),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82" s="26" t="e">
        <f ca="1">_xlfn.LET(_xlpm.GetVal,INDIRECT("ALS!"&amp;SUBSTITUTE(ADDRESS(1,$A82+($AN$7-$AN$8),4),"1","")&amp;MATCH(M$3,ALS!$A:$A,0)+ROW(ALS!$A$1:$A$200)-1),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82" s="26" t="e">
        <f ca="1">_xlfn.LET(_xlpm.GetVal,INDIRECT("ALS!"&amp;SUBSTITUTE(ADDRESS(1,$A82+($AN$7-$AN$8),4),"1","")&amp;MATCH(N$3,ALS!$A:$A,0)+ROW(ALS!$A$1:$A$200)-1),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82" s="26" t="e">
        <f ca="1">_xlfn.LET(_xlpm.GetVal,INDIRECT("ALS!"&amp;SUBSTITUTE(ADDRESS(1,$A82+($AN$7-$AN$8),4),"1","")&amp;MATCH(O$3,ALS!$A:$A,0)+ROW(ALS!$A$1:$A$200)-1),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82" s="26" t="e">
        <f ca="1">_xlfn.LET(_xlpm.GetVal,INDIRECT("ALS!"&amp;SUBSTITUTE(ADDRESS(1,$A82+($AN$7-$AN$8),4),"1","")&amp;MATCH(P$3,ALS!$A:$A,0)+ROW(ALS!$A$1:$A$200)-1),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82" s="26" t="e">
        <f ca="1">_xlfn.LET(_xlpm.GetVal,INDIRECT("ALS!"&amp;SUBSTITUTE(ADDRESS(1,$A82+($AN$7-$AN$8),4),"1","")&amp;MATCH(Q$3,ALS!$A:$A,0)+ROW(ALS!$A$1:$A$200)-1),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82" s="26" t="e">
        <f ca="1">_xlfn.LET(_xlpm.GetVal,INDIRECT("ALS!"&amp;SUBSTITUTE(ADDRESS(1,$A82+($AN$7-$AN$8),4),"1","")&amp;MATCH(R$3,ALS!$A:$A,0)+ROW(ALS!$A$1:$A$200)-1),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82" s="26" t="e">
        <f ca="1">_xlfn.LET(_xlpm.GetVal,INDIRECT("ALS!"&amp;SUBSTITUTE(ADDRESS(1,$A82+($AN$7-$AN$8),4),"1","")&amp;MATCH(S$3,ALS!$A:$A,0)+ROW(ALS!$A$1:$A$200)-1),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82" s="26" t="e">
        <f ca="1">_xlfn.LET(_xlpm.GetVal,INDIRECT("ALS!"&amp;SUBSTITUTE(ADDRESS(1,$A82+($AN$7-$AN$8),4),"1","")&amp;MATCH(T$3,ALS!$A:$A,0)+ROW(ALS!$A$1:$A$200)-1),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82" s="26" t="e">
        <f ca="1">_xlfn.LET(_xlpm.GetVal,INDIRECT("ALS!"&amp;SUBSTITUTE(ADDRESS(1,$A82+($AN$7-$AN$8),4),"1","")&amp;MATCH(U$3,ALS!$A:$A,0)+ROW(ALS!$A$1:$A$200)-1),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82" s="26" t="e">
        <f ca="1">_xlfn.LET(_xlpm.GetVal,INDIRECT("ALS!"&amp;SUBSTITUTE(ADDRESS(1,$A82+($AN$7-$AN$8),4),"1","")&amp;MATCH(V$3,ALS!$A:$A,0)+ROW(ALS!$A$1:$A$200)-1),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82" s="26" t="e">
        <f ca="1">_xlfn.LET(_xlpm.GetVal,INDIRECT("ALS!"&amp;SUBSTITUTE(ADDRESS(1,$A82+($AN$7-$AN$8),4),"1","")&amp;MATCH(W$3,ALS!$A:$A,0)+ROW(ALS!$A$1:$A$200)-1),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82" s="26" t="e">
        <f ca="1">_xlfn.LET(_xlpm.GetVal,INDIRECT("ALS!"&amp;SUBSTITUTE(ADDRESS(1,$A82+($AN$7-$AN$8),4),"1","")&amp;MATCH(X$3,ALS!$A:$A,0)+ROW(ALS!$A$1:$A$200)-1),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82" s="26" t="e">
        <f ca="1">_xlfn.LET(_xlpm.GetVal,INDIRECT("ALS!"&amp;SUBSTITUTE(ADDRESS(1,$A82+($AN$7-$AN$8),4),"1","")&amp;MATCH(Y$3,ALS!$A:$A,0)+ROW(ALS!$A$1:$A$200)-1),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82" s="26" t="e">
        <f ca="1">_xlfn.LET(_xlpm.GetVal,INDIRECT("ALS!"&amp;SUBSTITUTE(ADDRESS(1,$A82+($AN$7-$AN$8),4),"1","")&amp;MATCH(Z$3,ALS!$A:$A,0)+ROW(ALS!$A$1:$A$200)-1),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82" s="26" t="e">
        <f ca="1">_xlfn.LET(_xlpm.GetVal,INDIRECT("ALS!"&amp;SUBSTITUTE(ADDRESS(1,$A82+($AN$7-$AN$8),4),"1","")&amp;MATCH(AA$3,ALS!$A:$A,0)+ROW(ALS!$A$1:$A$200)-1),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82" s="26" t="e">
        <f ca="1">_xlfn.LET(_xlpm.GetVal,INDIRECT("ALS!"&amp;SUBSTITUTE(ADDRESS(1,$A82+($AN$7-$AN$8),4),"1","")&amp;MATCH(AB$3,ALS!$A:$A,0)+ROW(ALS!$A$1:$A$200)-1),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82" s="26" t="e">
        <f ca="1">_xlfn.LET(_xlpm.GetVal,INDIRECT("ALS!"&amp;SUBSTITUTE(ADDRESS(1,$A82+($AN$7-$AN$8),4),"1","")&amp;MATCH(AC$3,ALS!$A:$A,0)+ROW(ALS!$A$1:$A$200)-1),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82" s="26" t="e">
        <f ca="1">_xlfn.LET(_xlpm.GetVal,INDIRECT("ALS!"&amp;SUBSTITUTE(ADDRESS(1,$A82+($AN$7-$AN$8),4),"1","")&amp;MATCH(AD$3,ALS!$A:$A,0)+ROW(ALS!$A$1:$A$200)-1),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82" s="26" t="e">
        <f ca="1">_xlfn.LET(_xlpm.GetVal,INDIRECT("ALS!"&amp;SUBSTITUTE(ADDRESS(1,$A82+($AN$7-$AN$8),4),"1","")&amp;MATCH(AE$3,ALS!$A:$A,0)+ROW(ALS!$A$1:$A$200)-1),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82" s="26" t="e">
        <f ca="1">_xlfn.LET(_xlpm.GetVal,INDIRECT("ALS!"&amp;SUBSTITUTE(ADDRESS(1,$A82+($AN$7-$AN$8),4),"1","")&amp;MATCH(AF$3,ALS!$A:$A,0)+ROW(ALS!$A$1:$A$200)-1),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82" s="26" t="e">
        <f ca="1">_xlfn.LET(_xlpm.GetVal,INDIRECT("ALS!"&amp;SUBSTITUTE(ADDRESS(1,$A82+($AN$7-$AN$8),4),"1","")&amp;MATCH(AG$3,ALS!$A:$A,0)+ROW(ALS!$A$1:$A$200)-1),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82" s="25" t="str">
        <f t="shared" ca="1" si="7"/>
        <v/>
      </c>
      <c r="AI82" s="26" t="e">
        <f ca="1">_xlfn.IFS(SUBSTITUTE(INDIRECT("ALS!"&amp;SUBSTITUTE(ADDRESS(1,$A82+($AN$7-$AN$8),4),"1","")&amp;MATCH(AI$3,ALS!$A:$A,0)+ROW(ALS!$A:$A)-1)," ","")="","",ISERROR(INDIRECT("ALS!"&amp;SUBSTITUTE(ADDRESS(1,$A82+($AN$7-$AN$8),4),"1","")&amp;MATCH(AI$3,ALS!$A:$A,0)+ROW(ALS!$A:$A)-1)),INDIRECT("ALS!"&amp;SUBSTITUTE(ADDRESS(1,$A82+($AN$7-$AN$8),4),"1","")&amp;MATCH(AI$3,ALS!$A:$A,0)+ROW(ALS!$A:$A)-1),OR(LOWER(SUBSTITUTE(SUBSTITUTE(INDIRECT("ALS!"&amp;SUBSTITUTE(ADDRESS(1,$A82+($AN$7-$AN$8),4),"1","")&amp;MATCH(AI$3,ALS!$A:$A,0)+ROW(ALS!$A:$A)-1),".","")," ",""))="nd",LOWER(SUBSTITUTE(SUBSTITUTE(INDIRECT("ALS!"&amp;SUBSTITUTE(ADDRESS(1,$A82+($AN$7-$AN$8),4),"1","")&amp;MATCH(AI$3,ALS!$A:$A,0)+ROW(ALS!$A:$A)-1),".","")," ",""))="ikkepåvist"),"n.d.",OR(LEFT(LOWER(SUBSTITUTE(SUBSTITUTE(INDIRECT("ALS!"&amp;SUBSTITUTE(ADDRESS(1,$A82+($AN$7-$AN$8),4),"1","")&amp;MATCH(AI$3,ALS!$A:$A,0)+ROW(ALS!$A:$A)-1),".",",")," ","")),2)="&lt; ",LEFT(LOWER(SUBSTITUTE(SUBSTITUTE(INDIRECT("ALS!"&amp;SUBSTITUTE(ADDRESS(1,$A82+($AN$7-$AN$8),4),"1","")&amp;MATCH(AI$3,ALS!$A:$A,0)+ROW(ALS!$A:$A)-1),".",",")," ","")),1)="&lt;"),"&lt;"&amp;VALUE(SUBSTITUTE(SUBSTITUTE(SUBSTITUTE(INDIRECT("ALS!"&amp;SUBSTITUTE(ADDRESS(1,$A82+($AN$7-$AN$8),4),"1","")&amp;MATCH(AI$3,ALS!$A:$A,0)+ROW(ALS!$A:$A)-1),".",",")," ",""),"&lt;",""))*AI$2,NOT(ISERROR(VALUE(SUBSTITUTE(SUBSTITUTE(INDIRECT("ALS!"&amp;SUBSTITUTE(ADDRESS(1,$A82+($AN$7-$AN$8),4),"1","")&amp;MATCH(AI$3,ALS!$A:$A,0)+ROW(ALS!$A:$A)-1),".",",")," ","")))),VALUE(SUBSTITUTE(SUBSTITUTE(INDIRECT("ALS!"&amp;SUBSTITUTE(ADDRESS(1,$A82+($AN$7-$AN$8),4),"1","")&amp;MATCH(AI$3,ALS!$A:$A,0)+ROW(ALS!$A:$A)-1),".",",")," ","")),TRUE,"ERROR")</f>
        <v>#VALUE!</v>
      </c>
      <c r="AJ82" s="26" t="e">
        <f ca="1">_xlfn.IFS(SUBSTITUTE(INDIRECT("ALS!"&amp;SUBSTITUTE(ADDRESS(1,$A82+($AN$7-$AN$8),4),"1","")&amp;MATCH(AJ$3,ALS!$A:$A,0)+ROW(ALS!$A:$A)-1)," ","")="","",ISERROR(INDIRECT("ALS!"&amp;SUBSTITUTE(ADDRESS(1,$A82+($AN$7-$AN$8),4),"1","")&amp;MATCH(AJ$3,ALS!$A:$A,0)+ROW(ALS!$A:$A)-1)),INDIRECT("ALS!"&amp;SUBSTITUTE(ADDRESS(1,$A82+($AN$7-$AN$8),4),"1","")&amp;MATCH(AJ$3,ALS!$A:$A,0)+ROW(ALS!$A:$A)-1),OR(LOWER(SUBSTITUTE(SUBSTITUTE(INDIRECT("ALS!"&amp;SUBSTITUTE(ADDRESS(1,$A82+($AN$7-$AN$8),4),"1","")&amp;MATCH(AJ$3,ALS!$A:$A,0)+ROW(ALS!$A:$A)-1),".","")," ",""))="nd",LOWER(SUBSTITUTE(SUBSTITUTE(INDIRECT("ALS!"&amp;SUBSTITUTE(ADDRESS(1,$A82+($AN$7-$AN$8),4),"1","")&amp;MATCH(AJ$3,ALS!$A:$A,0)+ROW(ALS!$A:$A)-1),".","")," ",""))="ikkepåvist"),"n.d.",OR(LEFT(LOWER(SUBSTITUTE(SUBSTITUTE(INDIRECT("ALS!"&amp;SUBSTITUTE(ADDRESS(1,$A82+($AN$7-$AN$8),4),"1","")&amp;MATCH(AJ$3,ALS!$A:$A,0)+ROW(ALS!$A:$A)-1),".",",")," ","")),2)="&lt; ",LEFT(LOWER(SUBSTITUTE(SUBSTITUTE(INDIRECT("ALS!"&amp;SUBSTITUTE(ADDRESS(1,$A82+($AN$7-$AN$8),4),"1","")&amp;MATCH(AJ$3,ALS!$A:$A,0)+ROW(ALS!$A:$A)-1),".",",")," ","")),1)="&lt;"),"&lt;"&amp;VALUE(SUBSTITUTE(SUBSTITUTE(SUBSTITUTE(INDIRECT("ALS!"&amp;SUBSTITUTE(ADDRESS(1,$A82+($AN$7-$AN$8),4),"1","")&amp;MATCH(AJ$3,ALS!$A:$A,0)+ROW(ALS!$A:$A)-1),".",",")," ",""),"&lt;",""))*AJ$2,NOT(ISERROR(VALUE(SUBSTITUTE(SUBSTITUTE(INDIRECT("ALS!"&amp;SUBSTITUTE(ADDRESS(1,$A82+($AN$7-$AN$8),4),"1","")&amp;MATCH(AJ$3,ALS!$A:$A,0)+ROW(ALS!$A:$A)-1),".",",")," ","")))),VALUE(SUBSTITUTE(SUBSTITUTE(INDIRECT("ALS!"&amp;SUBSTITUTE(ADDRESS(1,$A82+($AN$7-$AN$8),4),"1","")&amp;MATCH(AJ$3,ALS!$A:$A,0)+ROW(ALS!$A:$A)-1),".",",")," ","")),TRUE,"ERROR")</f>
        <v>#VALUE!</v>
      </c>
    </row>
    <row r="83" spans="1:36" x14ac:dyDescent="0.25">
      <c r="A83" t="e">
        <f t="shared" ca="1" si="8"/>
        <v>#VALUE!</v>
      </c>
      <c r="B83" t="e">
        <f ca="1">IF(
LEN(C83)&gt;0,
SUBSTITUTE(SUBSTITUTE(SUBSTITUTE(INDIRECT("ALS!"&amp;SUBSTITUTE(ADDRESS(1,A83+($AN$7-$AN$8),4),"1","")&amp;MATCH("ELEMENT",ALS!A:A,0)+ROW(ALS!A:A)-1),"Jord",""),"Sediment",""),C83,""),
SUBSTITUTE(SUBSTITUTE(INDIRECT("ALS!"&amp;SUBSTITUTE(ADDRESS(1,A83+($AN$7-$AN$8),4),"1","")&amp;MATCH("ELEMENT",ALS!A:A,0)+ROW(ALS!A:A)-1),"Jord",""),"Sediment","")
)</f>
        <v>#VALUE!</v>
      </c>
      <c r="C83" t="str">
        <f ca="1" xml:space="preserve">
_xlfn.LET(_xlpm.GetName,INDIRECT("ALS!"&amp;SUBSTITUTE(ADDRESS(1,A83+($AN$7-$AN$8),4),"1","")&amp;MATCH("ELEMENT",ALS!$A$1:$A$200,0)+ROW(ALS!$A$1:$A$200)-1),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83" s="22" t="e">
        <f ca="1">IF(ISERROR(INDIRECT("ALS!"&amp;SUBSTITUTE(ADDRESS(1,$A83+($AN$7-$AN$8),4),"1","")&amp;MATCH(D$3,ALS!$A:$A,0)+ROW(ALS!$A:$A)-1)),INDIRECT("ALS!"&amp;SUBSTITUTE(ADDRESS(1,$A83+($AN$7-$AN$8),4),"1","")&amp;MATCH(D$3,ALS!$A:$A,0)+ROW(ALS!$A:$A)-1),IF(INDIRECT("ALS!"&amp;SUBSTITUTE(ADDRESS(1,$A83+($AN$7-$AN$8),4),"1","")&amp;MATCH(D$3,ALS!$A:$A,0)+ROW(ALS!$A:$A)-1)="n.d.","n.d.",IF(VALUE(SUBSTITUTE(SUBSTITUTE(INDIRECT("ALS!"&amp;SUBSTITUTE(ADDRESS(1,$A83+($AN$7-$AN$8),4),"1","")&amp;MATCH(D$3,ALS!$A:$A,0)+ROW(ALS!$A:$A)-1),".",","),"&lt;",""))&lt;=AV$4,"&lt;"&amp;AV$4,VALUE(SUBSTITUTE(SUBSTITUTE(INDIRECT("ALS!"&amp;SUBSTITUTE(ADDRESS(1,$A83+($AN$7-$AN$8),4),"1","")&amp;MATCH(D$3,ALS!$A:$A,0)+ROW(ALS!$A:$A)-1),".",","),"&lt;","")))))</f>
        <v>#VALUE!</v>
      </c>
      <c r="E83" s="22" t="e">
        <f ca="1">IF(ISERROR(INDIRECT("ALS!"&amp;SUBSTITUTE(ADDRESS(1,$A83+($AN$7-$AN$8),4),"1","")&amp;MATCH(E$3,ALS!$A:$A,0)+ROW(ALS!$A:$A)-1)),INDIRECT("ALS!"&amp;SUBSTITUTE(ADDRESS(1,$A83+($AN$7-$AN$8),4),"1","")&amp;MATCH(E$3,ALS!$A:$A,0)+ROW(ALS!$A:$A)-1),IF(INDIRECT("ALS!"&amp;SUBSTITUTE(ADDRESS(1,$A83+($AN$7-$AN$8),4),"1","")&amp;MATCH(E$3,ALS!$A:$A,0)+ROW(ALS!$A:$A)-1)="n.d.","n.d.",IF(VALUE(SUBSTITUTE(SUBSTITUTE(INDIRECT("ALS!"&amp;SUBSTITUTE(ADDRESS(1,$A83+($AN$7-$AN$8),4),"1","")&amp;MATCH(E$3,ALS!$A:$A,0)+ROW(ALS!$A:$A)-1),".",","),"&lt;",""))&lt;=AW$4,"&lt;"&amp;AW$4,VALUE(SUBSTITUTE(SUBSTITUTE(INDIRECT("ALS!"&amp;SUBSTITUTE(ADDRESS(1,$A83+($AN$7-$AN$8),4),"1","")&amp;MATCH(E$3,ALS!$A:$A,0)+ROW(ALS!$A:$A)-1),".",","),"&lt;","")))))</f>
        <v>#VALUE!</v>
      </c>
      <c r="F83" s="22" t="e">
        <f ca="1">IF(ISERROR(INDIRECT("ALS!"&amp;SUBSTITUTE(ADDRESS(1,$A83+($AN$7-$AN$8),4),"1","")&amp;MATCH(F$3,ALS!$A:$A,0)+ROW(ALS!$A:$A)-1)),INDIRECT("ALS!"&amp;SUBSTITUTE(ADDRESS(1,$A83+($AN$7-$AN$8),4),"1","")&amp;MATCH(F$3,ALS!$A:$A,0)+ROW(ALS!$A:$A)-1),IF(INDIRECT("ALS!"&amp;SUBSTITUTE(ADDRESS(1,$A83+($AN$7-$AN$8),4),"1","")&amp;MATCH(F$3,ALS!$A:$A,0)+ROW(ALS!$A:$A)-1)="n.d.","n.d.",IF(VALUE(SUBSTITUTE(SUBSTITUTE(INDIRECT("ALS!"&amp;SUBSTITUTE(ADDRESS(1,$A83+($AN$7-$AN$8),4),"1","")&amp;MATCH(F$3,ALS!$A:$A,0)+ROW(ALS!$A:$A)-1),".",","),"&lt;",""))&lt;=AX$4,"&lt;"&amp;AX$4,VALUE(SUBSTITUTE(SUBSTITUTE(INDIRECT("ALS!"&amp;SUBSTITUTE(ADDRESS(1,$A83+($AN$7-$AN$8),4),"1","")&amp;MATCH(F$3,ALS!$A:$A,0)+ROW(ALS!$A:$A)-1),".",","),"&lt;","")))))</f>
        <v>#VALUE!</v>
      </c>
      <c r="G83" s="26" t="e">
        <f ca="1">_xlfn.LET(_xlpm.GetVal,INDIRECT("ALS!"&amp;SUBSTITUTE(ADDRESS(1,$A83+($AN$7-$AN$8),4),"1","")&amp;MATCH(G$3,ALS!$A:$A,0)+ROW(ALS!$A$1:$A$200)-1),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83" s="26" t="e">
        <f ca="1">_xlfn.LET(_xlpm.GetVal,INDIRECT("ALS!"&amp;SUBSTITUTE(ADDRESS(1,$A83+($AN$7-$AN$8),4),"1","")&amp;MATCH(H$3,ALS!$A:$A,0)+ROW(ALS!$A$1:$A$200)-1),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83" s="26" t="e">
        <f ca="1">_xlfn.LET(_xlpm.GetVal,INDIRECT("ALS!"&amp;SUBSTITUTE(ADDRESS(1,$A83+($AN$7-$AN$8),4),"1","")&amp;MATCH(I$3,ALS!$A:$A,0)+ROW(ALS!$A$1:$A$200)-1),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83" s="26" t="e">
        <f ca="1">_xlfn.LET(_xlpm.GetVal,INDIRECT("ALS!"&amp;SUBSTITUTE(ADDRESS(1,$A83+($AN$7-$AN$8),4),"1","")&amp;MATCH(J$3,ALS!$A:$A,0)+ROW(ALS!$A$1:$A$200)-1),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83" s="26" t="e">
        <f ca="1">_xlfn.LET(_xlpm.GetVal,INDIRECT("ALS!"&amp;SUBSTITUTE(ADDRESS(1,$A83+($AN$7-$AN$8),4),"1","")&amp;MATCH(K$3,ALS!$A:$A,0)+ROW(ALS!$A$1:$A$200)-1),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83" s="26" t="e">
        <f ca="1">_xlfn.LET(_xlpm.GetVal,INDIRECT("ALS!"&amp;SUBSTITUTE(ADDRESS(1,$A83+($AN$7-$AN$8),4),"1","")&amp;MATCH(L$3,ALS!$A:$A,0)+ROW(ALS!$A$1:$A$200)-1),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83" s="26" t="e">
        <f ca="1">_xlfn.LET(_xlpm.GetVal,INDIRECT("ALS!"&amp;SUBSTITUTE(ADDRESS(1,$A83+($AN$7-$AN$8),4),"1","")&amp;MATCH(M$3,ALS!$A:$A,0)+ROW(ALS!$A$1:$A$200)-1),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83" s="26" t="e">
        <f ca="1">_xlfn.LET(_xlpm.GetVal,INDIRECT("ALS!"&amp;SUBSTITUTE(ADDRESS(1,$A83+($AN$7-$AN$8),4),"1","")&amp;MATCH(N$3,ALS!$A:$A,0)+ROW(ALS!$A$1:$A$200)-1),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83" s="26" t="e">
        <f ca="1">_xlfn.LET(_xlpm.GetVal,INDIRECT("ALS!"&amp;SUBSTITUTE(ADDRESS(1,$A83+($AN$7-$AN$8),4),"1","")&amp;MATCH(O$3,ALS!$A:$A,0)+ROW(ALS!$A$1:$A$200)-1),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83" s="26" t="e">
        <f ca="1">_xlfn.LET(_xlpm.GetVal,INDIRECT("ALS!"&amp;SUBSTITUTE(ADDRESS(1,$A83+($AN$7-$AN$8),4),"1","")&amp;MATCH(P$3,ALS!$A:$A,0)+ROW(ALS!$A$1:$A$200)-1),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83" s="26" t="e">
        <f ca="1">_xlfn.LET(_xlpm.GetVal,INDIRECT("ALS!"&amp;SUBSTITUTE(ADDRESS(1,$A83+($AN$7-$AN$8),4),"1","")&amp;MATCH(Q$3,ALS!$A:$A,0)+ROW(ALS!$A$1:$A$200)-1),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83" s="26" t="e">
        <f ca="1">_xlfn.LET(_xlpm.GetVal,INDIRECT("ALS!"&amp;SUBSTITUTE(ADDRESS(1,$A83+($AN$7-$AN$8),4),"1","")&amp;MATCH(R$3,ALS!$A:$A,0)+ROW(ALS!$A$1:$A$200)-1),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83" s="26" t="e">
        <f ca="1">_xlfn.LET(_xlpm.GetVal,INDIRECT("ALS!"&amp;SUBSTITUTE(ADDRESS(1,$A83+($AN$7-$AN$8),4),"1","")&amp;MATCH(S$3,ALS!$A:$A,0)+ROW(ALS!$A$1:$A$200)-1),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83" s="26" t="e">
        <f ca="1">_xlfn.LET(_xlpm.GetVal,INDIRECT("ALS!"&amp;SUBSTITUTE(ADDRESS(1,$A83+($AN$7-$AN$8),4),"1","")&amp;MATCH(T$3,ALS!$A:$A,0)+ROW(ALS!$A$1:$A$200)-1),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83" s="26" t="e">
        <f ca="1">_xlfn.LET(_xlpm.GetVal,INDIRECT("ALS!"&amp;SUBSTITUTE(ADDRESS(1,$A83+($AN$7-$AN$8),4),"1","")&amp;MATCH(U$3,ALS!$A:$A,0)+ROW(ALS!$A$1:$A$200)-1),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83" s="26" t="e">
        <f ca="1">_xlfn.LET(_xlpm.GetVal,INDIRECT("ALS!"&amp;SUBSTITUTE(ADDRESS(1,$A83+($AN$7-$AN$8),4),"1","")&amp;MATCH(V$3,ALS!$A:$A,0)+ROW(ALS!$A$1:$A$200)-1),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83" s="26" t="e">
        <f ca="1">_xlfn.LET(_xlpm.GetVal,INDIRECT("ALS!"&amp;SUBSTITUTE(ADDRESS(1,$A83+($AN$7-$AN$8),4),"1","")&amp;MATCH(W$3,ALS!$A:$A,0)+ROW(ALS!$A$1:$A$200)-1),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83" s="26" t="e">
        <f ca="1">_xlfn.LET(_xlpm.GetVal,INDIRECT("ALS!"&amp;SUBSTITUTE(ADDRESS(1,$A83+($AN$7-$AN$8),4),"1","")&amp;MATCH(X$3,ALS!$A:$A,0)+ROW(ALS!$A$1:$A$200)-1),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83" s="26" t="e">
        <f ca="1">_xlfn.LET(_xlpm.GetVal,INDIRECT("ALS!"&amp;SUBSTITUTE(ADDRESS(1,$A83+($AN$7-$AN$8),4),"1","")&amp;MATCH(Y$3,ALS!$A:$A,0)+ROW(ALS!$A$1:$A$200)-1),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83" s="26" t="e">
        <f ca="1">_xlfn.LET(_xlpm.GetVal,INDIRECT("ALS!"&amp;SUBSTITUTE(ADDRESS(1,$A83+($AN$7-$AN$8),4),"1","")&amp;MATCH(Z$3,ALS!$A:$A,0)+ROW(ALS!$A$1:$A$200)-1),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83" s="26" t="e">
        <f ca="1">_xlfn.LET(_xlpm.GetVal,INDIRECT("ALS!"&amp;SUBSTITUTE(ADDRESS(1,$A83+($AN$7-$AN$8),4),"1","")&amp;MATCH(AA$3,ALS!$A:$A,0)+ROW(ALS!$A$1:$A$200)-1),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83" s="26" t="e">
        <f ca="1">_xlfn.LET(_xlpm.GetVal,INDIRECT("ALS!"&amp;SUBSTITUTE(ADDRESS(1,$A83+($AN$7-$AN$8),4),"1","")&amp;MATCH(AB$3,ALS!$A:$A,0)+ROW(ALS!$A$1:$A$200)-1),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83" s="26" t="e">
        <f ca="1">_xlfn.LET(_xlpm.GetVal,INDIRECT("ALS!"&amp;SUBSTITUTE(ADDRESS(1,$A83+($AN$7-$AN$8),4),"1","")&amp;MATCH(AC$3,ALS!$A:$A,0)+ROW(ALS!$A$1:$A$200)-1),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83" s="26" t="e">
        <f ca="1">_xlfn.LET(_xlpm.GetVal,INDIRECT("ALS!"&amp;SUBSTITUTE(ADDRESS(1,$A83+($AN$7-$AN$8),4),"1","")&amp;MATCH(AD$3,ALS!$A:$A,0)+ROW(ALS!$A$1:$A$200)-1),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83" s="26" t="e">
        <f ca="1">_xlfn.LET(_xlpm.GetVal,INDIRECT("ALS!"&amp;SUBSTITUTE(ADDRESS(1,$A83+($AN$7-$AN$8),4),"1","")&amp;MATCH(AE$3,ALS!$A:$A,0)+ROW(ALS!$A$1:$A$200)-1),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83" s="26" t="e">
        <f ca="1">_xlfn.LET(_xlpm.GetVal,INDIRECT("ALS!"&amp;SUBSTITUTE(ADDRESS(1,$A83+($AN$7-$AN$8),4),"1","")&amp;MATCH(AF$3,ALS!$A:$A,0)+ROW(ALS!$A$1:$A$200)-1),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83" s="26" t="e">
        <f ca="1">_xlfn.LET(_xlpm.GetVal,INDIRECT("ALS!"&amp;SUBSTITUTE(ADDRESS(1,$A83+($AN$7-$AN$8),4),"1","")&amp;MATCH(AG$3,ALS!$A:$A,0)+ROW(ALS!$A$1:$A$200)-1),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83" s="25" t="str">
        <f t="shared" ca="1" si="7"/>
        <v/>
      </c>
      <c r="AI83" s="26" t="e">
        <f ca="1">_xlfn.IFS(SUBSTITUTE(INDIRECT("ALS!"&amp;SUBSTITUTE(ADDRESS(1,$A83+($AN$7-$AN$8),4),"1","")&amp;MATCH(AI$3,ALS!$A:$A,0)+ROW(ALS!$A:$A)-1)," ","")="","",ISERROR(INDIRECT("ALS!"&amp;SUBSTITUTE(ADDRESS(1,$A83+($AN$7-$AN$8),4),"1","")&amp;MATCH(AI$3,ALS!$A:$A,0)+ROW(ALS!$A:$A)-1)),INDIRECT("ALS!"&amp;SUBSTITUTE(ADDRESS(1,$A83+($AN$7-$AN$8),4),"1","")&amp;MATCH(AI$3,ALS!$A:$A,0)+ROW(ALS!$A:$A)-1),OR(LOWER(SUBSTITUTE(SUBSTITUTE(INDIRECT("ALS!"&amp;SUBSTITUTE(ADDRESS(1,$A83+($AN$7-$AN$8),4),"1","")&amp;MATCH(AI$3,ALS!$A:$A,0)+ROW(ALS!$A:$A)-1),".","")," ",""))="nd",LOWER(SUBSTITUTE(SUBSTITUTE(INDIRECT("ALS!"&amp;SUBSTITUTE(ADDRESS(1,$A83+($AN$7-$AN$8),4),"1","")&amp;MATCH(AI$3,ALS!$A:$A,0)+ROW(ALS!$A:$A)-1),".","")," ",""))="ikkepåvist"),"n.d.",OR(LEFT(LOWER(SUBSTITUTE(SUBSTITUTE(INDIRECT("ALS!"&amp;SUBSTITUTE(ADDRESS(1,$A83+($AN$7-$AN$8),4),"1","")&amp;MATCH(AI$3,ALS!$A:$A,0)+ROW(ALS!$A:$A)-1),".",",")," ","")),2)="&lt; ",LEFT(LOWER(SUBSTITUTE(SUBSTITUTE(INDIRECT("ALS!"&amp;SUBSTITUTE(ADDRESS(1,$A83+($AN$7-$AN$8),4),"1","")&amp;MATCH(AI$3,ALS!$A:$A,0)+ROW(ALS!$A:$A)-1),".",",")," ","")),1)="&lt;"),"&lt;"&amp;VALUE(SUBSTITUTE(SUBSTITUTE(SUBSTITUTE(INDIRECT("ALS!"&amp;SUBSTITUTE(ADDRESS(1,$A83+($AN$7-$AN$8),4),"1","")&amp;MATCH(AI$3,ALS!$A:$A,0)+ROW(ALS!$A:$A)-1),".",",")," ",""),"&lt;",""))*AI$2,NOT(ISERROR(VALUE(SUBSTITUTE(SUBSTITUTE(INDIRECT("ALS!"&amp;SUBSTITUTE(ADDRESS(1,$A83+($AN$7-$AN$8),4),"1","")&amp;MATCH(AI$3,ALS!$A:$A,0)+ROW(ALS!$A:$A)-1),".",",")," ","")))),VALUE(SUBSTITUTE(SUBSTITUTE(INDIRECT("ALS!"&amp;SUBSTITUTE(ADDRESS(1,$A83+($AN$7-$AN$8),4),"1","")&amp;MATCH(AI$3,ALS!$A:$A,0)+ROW(ALS!$A:$A)-1),".",",")," ","")),TRUE,"ERROR")</f>
        <v>#VALUE!</v>
      </c>
      <c r="AJ83" s="26" t="e">
        <f ca="1">_xlfn.IFS(SUBSTITUTE(INDIRECT("ALS!"&amp;SUBSTITUTE(ADDRESS(1,$A83+($AN$7-$AN$8),4),"1","")&amp;MATCH(AJ$3,ALS!$A:$A,0)+ROW(ALS!$A:$A)-1)," ","")="","",ISERROR(INDIRECT("ALS!"&amp;SUBSTITUTE(ADDRESS(1,$A83+($AN$7-$AN$8),4),"1","")&amp;MATCH(AJ$3,ALS!$A:$A,0)+ROW(ALS!$A:$A)-1)),INDIRECT("ALS!"&amp;SUBSTITUTE(ADDRESS(1,$A83+($AN$7-$AN$8),4),"1","")&amp;MATCH(AJ$3,ALS!$A:$A,0)+ROW(ALS!$A:$A)-1),OR(LOWER(SUBSTITUTE(SUBSTITUTE(INDIRECT("ALS!"&amp;SUBSTITUTE(ADDRESS(1,$A83+($AN$7-$AN$8),4),"1","")&amp;MATCH(AJ$3,ALS!$A:$A,0)+ROW(ALS!$A:$A)-1),".","")," ",""))="nd",LOWER(SUBSTITUTE(SUBSTITUTE(INDIRECT("ALS!"&amp;SUBSTITUTE(ADDRESS(1,$A83+($AN$7-$AN$8),4),"1","")&amp;MATCH(AJ$3,ALS!$A:$A,0)+ROW(ALS!$A:$A)-1),".","")," ",""))="ikkepåvist"),"n.d.",OR(LEFT(LOWER(SUBSTITUTE(SUBSTITUTE(INDIRECT("ALS!"&amp;SUBSTITUTE(ADDRESS(1,$A83+($AN$7-$AN$8),4),"1","")&amp;MATCH(AJ$3,ALS!$A:$A,0)+ROW(ALS!$A:$A)-1),".",",")," ","")),2)="&lt; ",LEFT(LOWER(SUBSTITUTE(SUBSTITUTE(INDIRECT("ALS!"&amp;SUBSTITUTE(ADDRESS(1,$A83+($AN$7-$AN$8),4),"1","")&amp;MATCH(AJ$3,ALS!$A:$A,0)+ROW(ALS!$A:$A)-1),".",",")," ","")),1)="&lt;"),"&lt;"&amp;VALUE(SUBSTITUTE(SUBSTITUTE(SUBSTITUTE(INDIRECT("ALS!"&amp;SUBSTITUTE(ADDRESS(1,$A83+($AN$7-$AN$8),4),"1","")&amp;MATCH(AJ$3,ALS!$A:$A,0)+ROW(ALS!$A:$A)-1),".",",")," ",""),"&lt;",""))*AJ$2,NOT(ISERROR(VALUE(SUBSTITUTE(SUBSTITUTE(INDIRECT("ALS!"&amp;SUBSTITUTE(ADDRESS(1,$A83+($AN$7-$AN$8),4),"1","")&amp;MATCH(AJ$3,ALS!$A:$A,0)+ROW(ALS!$A:$A)-1),".",",")," ","")))),VALUE(SUBSTITUTE(SUBSTITUTE(INDIRECT("ALS!"&amp;SUBSTITUTE(ADDRESS(1,$A83+($AN$7-$AN$8),4),"1","")&amp;MATCH(AJ$3,ALS!$A:$A,0)+ROW(ALS!$A:$A)-1),".",",")," ","")),TRUE,"ERROR")</f>
        <v>#VALUE!</v>
      </c>
    </row>
    <row r="84" spans="1:36" x14ac:dyDescent="0.25">
      <c r="A84" t="e">
        <f t="shared" ca="1" si="8"/>
        <v>#VALUE!</v>
      </c>
      <c r="B84" t="e">
        <f ca="1">IF(
LEN(C84)&gt;0,
SUBSTITUTE(SUBSTITUTE(SUBSTITUTE(INDIRECT("ALS!"&amp;SUBSTITUTE(ADDRESS(1,A84+($AN$7-$AN$8),4),"1","")&amp;MATCH("ELEMENT",ALS!A:A,0)+ROW(ALS!A:A)-1),"Jord",""),"Sediment",""),C84,""),
SUBSTITUTE(SUBSTITUTE(INDIRECT("ALS!"&amp;SUBSTITUTE(ADDRESS(1,A84+($AN$7-$AN$8),4),"1","")&amp;MATCH("ELEMENT",ALS!A:A,0)+ROW(ALS!A:A)-1),"Jord",""),"Sediment","")
)</f>
        <v>#VALUE!</v>
      </c>
      <c r="C84" t="str">
        <f ca="1" xml:space="preserve">
_xlfn.LET(_xlpm.GetName,INDIRECT("ALS!"&amp;SUBSTITUTE(ADDRESS(1,A84+($AN$7-$AN$8),4),"1","")&amp;MATCH("ELEMENT",ALS!$A$1:$A$200,0)+ROW(ALS!$A$1:$A$200)-1),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84" s="22" t="e">
        <f ca="1">IF(ISERROR(INDIRECT("ALS!"&amp;SUBSTITUTE(ADDRESS(1,$A84+($AN$7-$AN$8),4),"1","")&amp;MATCH(D$3,ALS!$A:$A,0)+ROW(ALS!$A:$A)-1)),INDIRECT("ALS!"&amp;SUBSTITUTE(ADDRESS(1,$A84+($AN$7-$AN$8),4),"1","")&amp;MATCH(D$3,ALS!$A:$A,0)+ROW(ALS!$A:$A)-1),IF(INDIRECT("ALS!"&amp;SUBSTITUTE(ADDRESS(1,$A84+($AN$7-$AN$8),4),"1","")&amp;MATCH(D$3,ALS!$A:$A,0)+ROW(ALS!$A:$A)-1)="n.d.","n.d.",IF(VALUE(SUBSTITUTE(SUBSTITUTE(INDIRECT("ALS!"&amp;SUBSTITUTE(ADDRESS(1,$A84+($AN$7-$AN$8),4),"1","")&amp;MATCH(D$3,ALS!$A:$A,0)+ROW(ALS!$A:$A)-1),".",","),"&lt;",""))&lt;=AV$4,"&lt;"&amp;AV$4,VALUE(SUBSTITUTE(SUBSTITUTE(INDIRECT("ALS!"&amp;SUBSTITUTE(ADDRESS(1,$A84+($AN$7-$AN$8),4),"1","")&amp;MATCH(D$3,ALS!$A:$A,0)+ROW(ALS!$A:$A)-1),".",","),"&lt;","")))))</f>
        <v>#VALUE!</v>
      </c>
      <c r="E84" s="22" t="e">
        <f ca="1">IF(ISERROR(INDIRECT("ALS!"&amp;SUBSTITUTE(ADDRESS(1,$A84+($AN$7-$AN$8),4),"1","")&amp;MATCH(E$3,ALS!$A:$A,0)+ROW(ALS!$A:$A)-1)),INDIRECT("ALS!"&amp;SUBSTITUTE(ADDRESS(1,$A84+($AN$7-$AN$8),4),"1","")&amp;MATCH(E$3,ALS!$A:$A,0)+ROW(ALS!$A:$A)-1),IF(INDIRECT("ALS!"&amp;SUBSTITUTE(ADDRESS(1,$A84+($AN$7-$AN$8),4),"1","")&amp;MATCH(E$3,ALS!$A:$A,0)+ROW(ALS!$A:$A)-1)="n.d.","n.d.",IF(VALUE(SUBSTITUTE(SUBSTITUTE(INDIRECT("ALS!"&amp;SUBSTITUTE(ADDRESS(1,$A84+($AN$7-$AN$8),4),"1","")&amp;MATCH(E$3,ALS!$A:$A,0)+ROW(ALS!$A:$A)-1),".",","),"&lt;",""))&lt;=AW$4,"&lt;"&amp;AW$4,VALUE(SUBSTITUTE(SUBSTITUTE(INDIRECT("ALS!"&amp;SUBSTITUTE(ADDRESS(1,$A84+($AN$7-$AN$8),4),"1","")&amp;MATCH(E$3,ALS!$A:$A,0)+ROW(ALS!$A:$A)-1),".",","),"&lt;","")))))</f>
        <v>#VALUE!</v>
      </c>
      <c r="F84" s="22" t="e">
        <f ca="1">IF(ISERROR(INDIRECT("ALS!"&amp;SUBSTITUTE(ADDRESS(1,$A84+($AN$7-$AN$8),4),"1","")&amp;MATCH(F$3,ALS!$A:$A,0)+ROW(ALS!$A:$A)-1)),INDIRECT("ALS!"&amp;SUBSTITUTE(ADDRESS(1,$A84+($AN$7-$AN$8),4),"1","")&amp;MATCH(F$3,ALS!$A:$A,0)+ROW(ALS!$A:$A)-1),IF(INDIRECT("ALS!"&amp;SUBSTITUTE(ADDRESS(1,$A84+($AN$7-$AN$8),4),"1","")&amp;MATCH(F$3,ALS!$A:$A,0)+ROW(ALS!$A:$A)-1)="n.d.","n.d.",IF(VALUE(SUBSTITUTE(SUBSTITUTE(INDIRECT("ALS!"&amp;SUBSTITUTE(ADDRESS(1,$A84+($AN$7-$AN$8),4),"1","")&amp;MATCH(F$3,ALS!$A:$A,0)+ROW(ALS!$A:$A)-1),".",","),"&lt;",""))&lt;=AX$4,"&lt;"&amp;AX$4,VALUE(SUBSTITUTE(SUBSTITUTE(INDIRECT("ALS!"&amp;SUBSTITUTE(ADDRESS(1,$A84+($AN$7-$AN$8),4),"1","")&amp;MATCH(F$3,ALS!$A:$A,0)+ROW(ALS!$A:$A)-1),".",","),"&lt;","")))))</f>
        <v>#VALUE!</v>
      </c>
      <c r="G84" s="26" t="e">
        <f ca="1">_xlfn.LET(_xlpm.GetVal,INDIRECT("ALS!"&amp;SUBSTITUTE(ADDRESS(1,$A84+($AN$7-$AN$8),4),"1","")&amp;MATCH(G$3,ALS!$A:$A,0)+ROW(ALS!$A$1:$A$200)-1),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84" s="26" t="e">
        <f ca="1">_xlfn.LET(_xlpm.GetVal,INDIRECT("ALS!"&amp;SUBSTITUTE(ADDRESS(1,$A84+($AN$7-$AN$8),4),"1","")&amp;MATCH(H$3,ALS!$A:$A,0)+ROW(ALS!$A$1:$A$200)-1),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84" s="26" t="e">
        <f ca="1">_xlfn.LET(_xlpm.GetVal,INDIRECT("ALS!"&amp;SUBSTITUTE(ADDRESS(1,$A84+($AN$7-$AN$8),4),"1","")&amp;MATCH(I$3,ALS!$A:$A,0)+ROW(ALS!$A$1:$A$200)-1),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84" s="26" t="e">
        <f ca="1">_xlfn.LET(_xlpm.GetVal,INDIRECT("ALS!"&amp;SUBSTITUTE(ADDRESS(1,$A84+($AN$7-$AN$8),4),"1","")&amp;MATCH(J$3,ALS!$A:$A,0)+ROW(ALS!$A$1:$A$200)-1),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84" s="26" t="e">
        <f ca="1">_xlfn.LET(_xlpm.GetVal,INDIRECT("ALS!"&amp;SUBSTITUTE(ADDRESS(1,$A84+($AN$7-$AN$8),4),"1","")&amp;MATCH(K$3,ALS!$A:$A,0)+ROW(ALS!$A$1:$A$200)-1),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84" s="26" t="e">
        <f ca="1">_xlfn.LET(_xlpm.GetVal,INDIRECT("ALS!"&amp;SUBSTITUTE(ADDRESS(1,$A84+($AN$7-$AN$8),4),"1","")&amp;MATCH(L$3,ALS!$A:$A,0)+ROW(ALS!$A$1:$A$200)-1),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84" s="26" t="e">
        <f ca="1">_xlfn.LET(_xlpm.GetVal,INDIRECT("ALS!"&amp;SUBSTITUTE(ADDRESS(1,$A84+($AN$7-$AN$8),4),"1","")&amp;MATCH(M$3,ALS!$A:$A,0)+ROW(ALS!$A$1:$A$200)-1),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84" s="26" t="e">
        <f ca="1">_xlfn.LET(_xlpm.GetVal,INDIRECT("ALS!"&amp;SUBSTITUTE(ADDRESS(1,$A84+($AN$7-$AN$8),4),"1","")&amp;MATCH(N$3,ALS!$A:$A,0)+ROW(ALS!$A$1:$A$200)-1),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84" s="26" t="e">
        <f ca="1">_xlfn.LET(_xlpm.GetVal,INDIRECT("ALS!"&amp;SUBSTITUTE(ADDRESS(1,$A84+($AN$7-$AN$8),4),"1","")&amp;MATCH(O$3,ALS!$A:$A,0)+ROW(ALS!$A$1:$A$200)-1),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84" s="26" t="e">
        <f ca="1">_xlfn.LET(_xlpm.GetVal,INDIRECT("ALS!"&amp;SUBSTITUTE(ADDRESS(1,$A84+($AN$7-$AN$8),4),"1","")&amp;MATCH(P$3,ALS!$A:$A,0)+ROW(ALS!$A$1:$A$200)-1),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84" s="26" t="e">
        <f ca="1">_xlfn.LET(_xlpm.GetVal,INDIRECT("ALS!"&amp;SUBSTITUTE(ADDRESS(1,$A84+($AN$7-$AN$8),4),"1","")&amp;MATCH(Q$3,ALS!$A:$A,0)+ROW(ALS!$A$1:$A$200)-1),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84" s="26" t="e">
        <f ca="1">_xlfn.LET(_xlpm.GetVal,INDIRECT("ALS!"&amp;SUBSTITUTE(ADDRESS(1,$A84+($AN$7-$AN$8),4),"1","")&amp;MATCH(R$3,ALS!$A:$A,0)+ROW(ALS!$A$1:$A$200)-1),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84" s="26" t="e">
        <f ca="1">_xlfn.LET(_xlpm.GetVal,INDIRECT("ALS!"&amp;SUBSTITUTE(ADDRESS(1,$A84+($AN$7-$AN$8),4),"1","")&amp;MATCH(S$3,ALS!$A:$A,0)+ROW(ALS!$A$1:$A$200)-1),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84" s="26" t="e">
        <f ca="1">_xlfn.LET(_xlpm.GetVal,INDIRECT("ALS!"&amp;SUBSTITUTE(ADDRESS(1,$A84+($AN$7-$AN$8),4),"1","")&amp;MATCH(T$3,ALS!$A:$A,0)+ROW(ALS!$A$1:$A$200)-1),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84" s="26" t="e">
        <f ca="1">_xlfn.LET(_xlpm.GetVal,INDIRECT("ALS!"&amp;SUBSTITUTE(ADDRESS(1,$A84+($AN$7-$AN$8),4),"1","")&amp;MATCH(U$3,ALS!$A:$A,0)+ROW(ALS!$A$1:$A$200)-1),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84" s="26" t="e">
        <f ca="1">_xlfn.LET(_xlpm.GetVal,INDIRECT("ALS!"&amp;SUBSTITUTE(ADDRESS(1,$A84+($AN$7-$AN$8),4),"1","")&amp;MATCH(V$3,ALS!$A:$A,0)+ROW(ALS!$A$1:$A$200)-1),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84" s="26" t="e">
        <f ca="1">_xlfn.LET(_xlpm.GetVal,INDIRECT("ALS!"&amp;SUBSTITUTE(ADDRESS(1,$A84+($AN$7-$AN$8),4),"1","")&amp;MATCH(W$3,ALS!$A:$A,0)+ROW(ALS!$A$1:$A$200)-1),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84" s="26" t="e">
        <f ca="1">_xlfn.LET(_xlpm.GetVal,INDIRECT("ALS!"&amp;SUBSTITUTE(ADDRESS(1,$A84+($AN$7-$AN$8),4),"1","")&amp;MATCH(X$3,ALS!$A:$A,0)+ROW(ALS!$A$1:$A$200)-1),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84" s="26" t="e">
        <f ca="1">_xlfn.LET(_xlpm.GetVal,INDIRECT("ALS!"&amp;SUBSTITUTE(ADDRESS(1,$A84+($AN$7-$AN$8),4),"1","")&amp;MATCH(Y$3,ALS!$A:$A,0)+ROW(ALS!$A$1:$A$200)-1),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84" s="26" t="e">
        <f ca="1">_xlfn.LET(_xlpm.GetVal,INDIRECT("ALS!"&amp;SUBSTITUTE(ADDRESS(1,$A84+($AN$7-$AN$8),4),"1","")&amp;MATCH(Z$3,ALS!$A:$A,0)+ROW(ALS!$A$1:$A$200)-1),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84" s="26" t="e">
        <f ca="1">_xlfn.LET(_xlpm.GetVal,INDIRECT("ALS!"&amp;SUBSTITUTE(ADDRESS(1,$A84+($AN$7-$AN$8),4),"1","")&amp;MATCH(AA$3,ALS!$A:$A,0)+ROW(ALS!$A$1:$A$200)-1),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84" s="26" t="e">
        <f ca="1">_xlfn.LET(_xlpm.GetVal,INDIRECT("ALS!"&amp;SUBSTITUTE(ADDRESS(1,$A84+($AN$7-$AN$8),4),"1","")&amp;MATCH(AB$3,ALS!$A:$A,0)+ROW(ALS!$A$1:$A$200)-1),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84" s="26" t="e">
        <f ca="1">_xlfn.LET(_xlpm.GetVal,INDIRECT("ALS!"&amp;SUBSTITUTE(ADDRESS(1,$A84+($AN$7-$AN$8),4),"1","")&amp;MATCH(AC$3,ALS!$A:$A,0)+ROW(ALS!$A$1:$A$200)-1),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84" s="26" t="e">
        <f ca="1">_xlfn.LET(_xlpm.GetVal,INDIRECT("ALS!"&amp;SUBSTITUTE(ADDRESS(1,$A84+($AN$7-$AN$8),4),"1","")&amp;MATCH(AD$3,ALS!$A:$A,0)+ROW(ALS!$A$1:$A$200)-1),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84" s="26" t="e">
        <f ca="1">_xlfn.LET(_xlpm.GetVal,INDIRECT("ALS!"&amp;SUBSTITUTE(ADDRESS(1,$A84+($AN$7-$AN$8),4),"1","")&amp;MATCH(AE$3,ALS!$A:$A,0)+ROW(ALS!$A$1:$A$200)-1),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84" s="26" t="e">
        <f ca="1">_xlfn.LET(_xlpm.GetVal,INDIRECT("ALS!"&amp;SUBSTITUTE(ADDRESS(1,$A84+($AN$7-$AN$8),4),"1","")&amp;MATCH(AF$3,ALS!$A:$A,0)+ROW(ALS!$A$1:$A$200)-1),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84" s="26" t="e">
        <f ca="1">_xlfn.LET(_xlpm.GetVal,INDIRECT("ALS!"&amp;SUBSTITUTE(ADDRESS(1,$A84+($AN$7-$AN$8),4),"1","")&amp;MATCH(AG$3,ALS!$A:$A,0)+ROW(ALS!$A$1:$A$200)-1),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84" s="25" t="str">
        <f t="shared" ca="1" si="7"/>
        <v/>
      </c>
      <c r="AI84" s="26" t="e">
        <f ca="1">_xlfn.IFS(SUBSTITUTE(INDIRECT("ALS!"&amp;SUBSTITUTE(ADDRESS(1,$A84+($AN$7-$AN$8),4),"1","")&amp;MATCH(AI$3,ALS!$A:$A,0)+ROW(ALS!$A:$A)-1)," ","")="","",ISERROR(INDIRECT("ALS!"&amp;SUBSTITUTE(ADDRESS(1,$A84+($AN$7-$AN$8),4),"1","")&amp;MATCH(AI$3,ALS!$A:$A,0)+ROW(ALS!$A:$A)-1)),INDIRECT("ALS!"&amp;SUBSTITUTE(ADDRESS(1,$A84+($AN$7-$AN$8),4),"1","")&amp;MATCH(AI$3,ALS!$A:$A,0)+ROW(ALS!$A:$A)-1),OR(LOWER(SUBSTITUTE(SUBSTITUTE(INDIRECT("ALS!"&amp;SUBSTITUTE(ADDRESS(1,$A84+($AN$7-$AN$8),4),"1","")&amp;MATCH(AI$3,ALS!$A:$A,0)+ROW(ALS!$A:$A)-1),".","")," ",""))="nd",LOWER(SUBSTITUTE(SUBSTITUTE(INDIRECT("ALS!"&amp;SUBSTITUTE(ADDRESS(1,$A84+($AN$7-$AN$8),4),"1","")&amp;MATCH(AI$3,ALS!$A:$A,0)+ROW(ALS!$A:$A)-1),".","")," ",""))="ikkepåvist"),"n.d.",OR(LEFT(LOWER(SUBSTITUTE(SUBSTITUTE(INDIRECT("ALS!"&amp;SUBSTITUTE(ADDRESS(1,$A84+($AN$7-$AN$8),4),"1","")&amp;MATCH(AI$3,ALS!$A:$A,0)+ROW(ALS!$A:$A)-1),".",",")," ","")),2)="&lt; ",LEFT(LOWER(SUBSTITUTE(SUBSTITUTE(INDIRECT("ALS!"&amp;SUBSTITUTE(ADDRESS(1,$A84+($AN$7-$AN$8),4),"1","")&amp;MATCH(AI$3,ALS!$A:$A,0)+ROW(ALS!$A:$A)-1),".",",")," ","")),1)="&lt;"),"&lt;"&amp;VALUE(SUBSTITUTE(SUBSTITUTE(SUBSTITUTE(INDIRECT("ALS!"&amp;SUBSTITUTE(ADDRESS(1,$A84+($AN$7-$AN$8),4),"1","")&amp;MATCH(AI$3,ALS!$A:$A,0)+ROW(ALS!$A:$A)-1),".",",")," ",""),"&lt;",""))*AI$2,NOT(ISERROR(VALUE(SUBSTITUTE(SUBSTITUTE(INDIRECT("ALS!"&amp;SUBSTITUTE(ADDRESS(1,$A84+($AN$7-$AN$8),4),"1","")&amp;MATCH(AI$3,ALS!$A:$A,0)+ROW(ALS!$A:$A)-1),".",",")," ","")))),VALUE(SUBSTITUTE(SUBSTITUTE(INDIRECT("ALS!"&amp;SUBSTITUTE(ADDRESS(1,$A84+($AN$7-$AN$8),4),"1","")&amp;MATCH(AI$3,ALS!$A:$A,0)+ROW(ALS!$A:$A)-1),".",",")," ","")),TRUE,"ERROR")</f>
        <v>#VALUE!</v>
      </c>
      <c r="AJ84" s="26" t="e">
        <f ca="1">_xlfn.IFS(SUBSTITUTE(INDIRECT("ALS!"&amp;SUBSTITUTE(ADDRESS(1,$A84+($AN$7-$AN$8),4),"1","")&amp;MATCH(AJ$3,ALS!$A:$A,0)+ROW(ALS!$A:$A)-1)," ","")="","",ISERROR(INDIRECT("ALS!"&amp;SUBSTITUTE(ADDRESS(1,$A84+($AN$7-$AN$8),4),"1","")&amp;MATCH(AJ$3,ALS!$A:$A,0)+ROW(ALS!$A:$A)-1)),INDIRECT("ALS!"&amp;SUBSTITUTE(ADDRESS(1,$A84+($AN$7-$AN$8),4),"1","")&amp;MATCH(AJ$3,ALS!$A:$A,0)+ROW(ALS!$A:$A)-1),OR(LOWER(SUBSTITUTE(SUBSTITUTE(INDIRECT("ALS!"&amp;SUBSTITUTE(ADDRESS(1,$A84+($AN$7-$AN$8),4),"1","")&amp;MATCH(AJ$3,ALS!$A:$A,0)+ROW(ALS!$A:$A)-1),".","")," ",""))="nd",LOWER(SUBSTITUTE(SUBSTITUTE(INDIRECT("ALS!"&amp;SUBSTITUTE(ADDRESS(1,$A84+($AN$7-$AN$8),4),"1","")&amp;MATCH(AJ$3,ALS!$A:$A,0)+ROW(ALS!$A:$A)-1),".","")," ",""))="ikkepåvist"),"n.d.",OR(LEFT(LOWER(SUBSTITUTE(SUBSTITUTE(INDIRECT("ALS!"&amp;SUBSTITUTE(ADDRESS(1,$A84+($AN$7-$AN$8),4),"1","")&amp;MATCH(AJ$3,ALS!$A:$A,0)+ROW(ALS!$A:$A)-1),".",",")," ","")),2)="&lt; ",LEFT(LOWER(SUBSTITUTE(SUBSTITUTE(INDIRECT("ALS!"&amp;SUBSTITUTE(ADDRESS(1,$A84+($AN$7-$AN$8),4),"1","")&amp;MATCH(AJ$3,ALS!$A:$A,0)+ROW(ALS!$A:$A)-1),".",",")," ","")),1)="&lt;"),"&lt;"&amp;VALUE(SUBSTITUTE(SUBSTITUTE(SUBSTITUTE(INDIRECT("ALS!"&amp;SUBSTITUTE(ADDRESS(1,$A84+($AN$7-$AN$8),4),"1","")&amp;MATCH(AJ$3,ALS!$A:$A,0)+ROW(ALS!$A:$A)-1),".",",")," ",""),"&lt;",""))*AJ$2,NOT(ISERROR(VALUE(SUBSTITUTE(SUBSTITUTE(INDIRECT("ALS!"&amp;SUBSTITUTE(ADDRESS(1,$A84+($AN$7-$AN$8),4),"1","")&amp;MATCH(AJ$3,ALS!$A:$A,0)+ROW(ALS!$A:$A)-1),".",",")," ","")))),VALUE(SUBSTITUTE(SUBSTITUTE(INDIRECT("ALS!"&amp;SUBSTITUTE(ADDRESS(1,$A84+($AN$7-$AN$8),4),"1","")&amp;MATCH(AJ$3,ALS!$A:$A,0)+ROW(ALS!$A:$A)-1),".",",")," ","")),TRUE,"ERROR")</f>
        <v>#VALUE!</v>
      </c>
    </row>
    <row r="85" spans="1:36" x14ac:dyDescent="0.25">
      <c r="A85" t="e">
        <f t="shared" ca="1" si="8"/>
        <v>#VALUE!</v>
      </c>
      <c r="B85" t="e">
        <f ca="1">IF(
LEN(C85)&gt;0,
SUBSTITUTE(SUBSTITUTE(SUBSTITUTE(INDIRECT("ALS!"&amp;SUBSTITUTE(ADDRESS(1,A85+($AN$7-$AN$8),4),"1","")&amp;MATCH("ELEMENT",ALS!A:A,0)+ROW(ALS!A:A)-1),"Jord",""),"Sediment",""),C85,""),
SUBSTITUTE(SUBSTITUTE(INDIRECT("ALS!"&amp;SUBSTITUTE(ADDRESS(1,A85+($AN$7-$AN$8),4),"1","")&amp;MATCH("ELEMENT",ALS!A:A,0)+ROW(ALS!A:A)-1),"Jord",""),"Sediment","")
)</f>
        <v>#VALUE!</v>
      </c>
      <c r="C85" t="str">
        <f ca="1" xml:space="preserve">
_xlfn.LET(_xlpm.GetName,INDIRECT("ALS!"&amp;SUBSTITUTE(ADDRESS(1,A85+($AN$7-$AN$8),4),"1","")&amp;MATCH("ELEMENT",ALS!$A$1:$A$200,0)+ROW(ALS!$A$1:$A$200)-1),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85" s="22" t="e">
        <f ca="1">IF(ISERROR(INDIRECT("ALS!"&amp;SUBSTITUTE(ADDRESS(1,$A85+($AN$7-$AN$8),4),"1","")&amp;MATCH(D$3,ALS!$A:$A,0)+ROW(ALS!$A:$A)-1)),INDIRECT("ALS!"&amp;SUBSTITUTE(ADDRESS(1,$A85+($AN$7-$AN$8),4),"1","")&amp;MATCH(D$3,ALS!$A:$A,0)+ROW(ALS!$A:$A)-1),IF(INDIRECT("ALS!"&amp;SUBSTITUTE(ADDRESS(1,$A85+($AN$7-$AN$8),4),"1","")&amp;MATCH(D$3,ALS!$A:$A,0)+ROW(ALS!$A:$A)-1)="n.d.","n.d.",IF(VALUE(SUBSTITUTE(SUBSTITUTE(INDIRECT("ALS!"&amp;SUBSTITUTE(ADDRESS(1,$A85+($AN$7-$AN$8),4),"1","")&amp;MATCH(D$3,ALS!$A:$A,0)+ROW(ALS!$A:$A)-1),".",","),"&lt;",""))&lt;=AV$4,"&lt;"&amp;AV$4,VALUE(SUBSTITUTE(SUBSTITUTE(INDIRECT("ALS!"&amp;SUBSTITUTE(ADDRESS(1,$A85+($AN$7-$AN$8),4),"1","")&amp;MATCH(D$3,ALS!$A:$A,0)+ROW(ALS!$A:$A)-1),".",","),"&lt;","")))))</f>
        <v>#VALUE!</v>
      </c>
      <c r="E85" s="22" t="e">
        <f ca="1">IF(ISERROR(INDIRECT("ALS!"&amp;SUBSTITUTE(ADDRESS(1,$A85+($AN$7-$AN$8),4),"1","")&amp;MATCH(E$3,ALS!$A:$A,0)+ROW(ALS!$A:$A)-1)),INDIRECT("ALS!"&amp;SUBSTITUTE(ADDRESS(1,$A85+($AN$7-$AN$8),4),"1","")&amp;MATCH(E$3,ALS!$A:$A,0)+ROW(ALS!$A:$A)-1),IF(INDIRECT("ALS!"&amp;SUBSTITUTE(ADDRESS(1,$A85+($AN$7-$AN$8),4),"1","")&amp;MATCH(E$3,ALS!$A:$A,0)+ROW(ALS!$A:$A)-1)="n.d.","n.d.",IF(VALUE(SUBSTITUTE(SUBSTITUTE(INDIRECT("ALS!"&amp;SUBSTITUTE(ADDRESS(1,$A85+($AN$7-$AN$8),4),"1","")&amp;MATCH(E$3,ALS!$A:$A,0)+ROW(ALS!$A:$A)-1),".",","),"&lt;",""))&lt;=AW$4,"&lt;"&amp;AW$4,VALUE(SUBSTITUTE(SUBSTITUTE(INDIRECT("ALS!"&amp;SUBSTITUTE(ADDRESS(1,$A85+($AN$7-$AN$8),4),"1","")&amp;MATCH(E$3,ALS!$A:$A,0)+ROW(ALS!$A:$A)-1),".",","),"&lt;","")))))</f>
        <v>#VALUE!</v>
      </c>
      <c r="F85" s="22" t="e">
        <f ca="1">IF(ISERROR(INDIRECT("ALS!"&amp;SUBSTITUTE(ADDRESS(1,$A85+($AN$7-$AN$8),4),"1","")&amp;MATCH(F$3,ALS!$A:$A,0)+ROW(ALS!$A:$A)-1)),INDIRECT("ALS!"&amp;SUBSTITUTE(ADDRESS(1,$A85+($AN$7-$AN$8),4),"1","")&amp;MATCH(F$3,ALS!$A:$A,0)+ROW(ALS!$A:$A)-1),IF(INDIRECT("ALS!"&amp;SUBSTITUTE(ADDRESS(1,$A85+($AN$7-$AN$8),4),"1","")&amp;MATCH(F$3,ALS!$A:$A,0)+ROW(ALS!$A:$A)-1)="n.d.","n.d.",IF(VALUE(SUBSTITUTE(SUBSTITUTE(INDIRECT("ALS!"&amp;SUBSTITUTE(ADDRESS(1,$A85+($AN$7-$AN$8),4),"1","")&amp;MATCH(F$3,ALS!$A:$A,0)+ROW(ALS!$A:$A)-1),".",","),"&lt;",""))&lt;=AX$4,"&lt;"&amp;AX$4,VALUE(SUBSTITUTE(SUBSTITUTE(INDIRECT("ALS!"&amp;SUBSTITUTE(ADDRESS(1,$A85+($AN$7-$AN$8),4),"1","")&amp;MATCH(F$3,ALS!$A:$A,0)+ROW(ALS!$A:$A)-1),".",","),"&lt;","")))))</f>
        <v>#VALUE!</v>
      </c>
      <c r="G85" s="26" t="e">
        <f ca="1">_xlfn.LET(_xlpm.GetVal,INDIRECT("ALS!"&amp;SUBSTITUTE(ADDRESS(1,$A85+($AN$7-$AN$8),4),"1","")&amp;MATCH(G$3,ALS!$A:$A,0)+ROW(ALS!$A$1:$A$200)-1),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85" s="26" t="e">
        <f ca="1">_xlfn.LET(_xlpm.GetVal,INDIRECT("ALS!"&amp;SUBSTITUTE(ADDRESS(1,$A85+($AN$7-$AN$8),4),"1","")&amp;MATCH(H$3,ALS!$A:$A,0)+ROW(ALS!$A$1:$A$200)-1),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85" s="26" t="e">
        <f ca="1">_xlfn.LET(_xlpm.GetVal,INDIRECT("ALS!"&amp;SUBSTITUTE(ADDRESS(1,$A85+($AN$7-$AN$8),4),"1","")&amp;MATCH(I$3,ALS!$A:$A,0)+ROW(ALS!$A$1:$A$200)-1),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85" s="26" t="e">
        <f ca="1">_xlfn.LET(_xlpm.GetVal,INDIRECT("ALS!"&amp;SUBSTITUTE(ADDRESS(1,$A85+($AN$7-$AN$8),4),"1","")&amp;MATCH(J$3,ALS!$A:$A,0)+ROW(ALS!$A$1:$A$200)-1),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85" s="26" t="e">
        <f ca="1">_xlfn.LET(_xlpm.GetVal,INDIRECT("ALS!"&amp;SUBSTITUTE(ADDRESS(1,$A85+($AN$7-$AN$8),4),"1","")&amp;MATCH(K$3,ALS!$A:$A,0)+ROW(ALS!$A$1:$A$200)-1),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85" s="26" t="e">
        <f ca="1">_xlfn.LET(_xlpm.GetVal,INDIRECT("ALS!"&amp;SUBSTITUTE(ADDRESS(1,$A85+($AN$7-$AN$8),4),"1","")&amp;MATCH(L$3,ALS!$A:$A,0)+ROW(ALS!$A$1:$A$200)-1),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85" s="26" t="e">
        <f ca="1">_xlfn.LET(_xlpm.GetVal,INDIRECT("ALS!"&amp;SUBSTITUTE(ADDRESS(1,$A85+($AN$7-$AN$8),4),"1","")&amp;MATCH(M$3,ALS!$A:$A,0)+ROW(ALS!$A$1:$A$200)-1),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85" s="26" t="e">
        <f ca="1">_xlfn.LET(_xlpm.GetVal,INDIRECT("ALS!"&amp;SUBSTITUTE(ADDRESS(1,$A85+($AN$7-$AN$8),4),"1","")&amp;MATCH(N$3,ALS!$A:$A,0)+ROW(ALS!$A$1:$A$200)-1),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85" s="26" t="e">
        <f ca="1">_xlfn.LET(_xlpm.GetVal,INDIRECT("ALS!"&amp;SUBSTITUTE(ADDRESS(1,$A85+($AN$7-$AN$8),4),"1","")&amp;MATCH(O$3,ALS!$A:$A,0)+ROW(ALS!$A$1:$A$200)-1),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85" s="26" t="e">
        <f ca="1">_xlfn.LET(_xlpm.GetVal,INDIRECT("ALS!"&amp;SUBSTITUTE(ADDRESS(1,$A85+($AN$7-$AN$8),4),"1","")&amp;MATCH(P$3,ALS!$A:$A,0)+ROW(ALS!$A$1:$A$200)-1),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85" s="26" t="e">
        <f ca="1">_xlfn.LET(_xlpm.GetVal,INDIRECT("ALS!"&amp;SUBSTITUTE(ADDRESS(1,$A85+($AN$7-$AN$8),4),"1","")&amp;MATCH(Q$3,ALS!$A:$A,0)+ROW(ALS!$A$1:$A$200)-1),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85" s="26" t="e">
        <f ca="1">_xlfn.LET(_xlpm.GetVal,INDIRECT("ALS!"&amp;SUBSTITUTE(ADDRESS(1,$A85+($AN$7-$AN$8),4),"1","")&amp;MATCH(R$3,ALS!$A:$A,0)+ROW(ALS!$A$1:$A$200)-1),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85" s="26" t="e">
        <f ca="1">_xlfn.LET(_xlpm.GetVal,INDIRECT("ALS!"&amp;SUBSTITUTE(ADDRESS(1,$A85+($AN$7-$AN$8),4),"1","")&amp;MATCH(S$3,ALS!$A:$A,0)+ROW(ALS!$A$1:$A$200)-1),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85" s="26" t="e">
        <f ca="1">_xlfn.LET(_xlpm.GetVal,INDIRECT("ALS!"&amp;SUBSTITUTE(ADDRESS(1,$A85+($AN$7-$AN$8),4),"1","")&amp;MATCH(T$3,ALS!$A:$A,0)+ROW(ALS!$A$1:$A$200)-1),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85" s="26" t="e">
        <f ca="1">_xlfn.LET(_xlpm.GetVal,INDIRECT("ALS!"&amp;SUBSTITUTE(ADDRESS(1,$A85+($AN$7-$AN$8),4),"1","")&amp;MATCH(U$3,ALS!$A:$A,0)+ROW(ALS!$A$1:$A$200)-1),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85" s="26" t="e">
        <f ca="1">_xlfn.LET(_xlpm.GetVal,INDIRECT("ALS!"&amp;SUBSTITUTE(ADDRESS(1,$A85+($AN$7-$AN$8),4),"1","")&amp;MATCH(V$3,ALS!$A:$A,0)+ROW(ALS!$A$1:$A$200)-1),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85" s="26" t="e">
        <f ca="1">_xlfn.LET(_xlpm.GetVal,INDIRECT("ALS!"&amp;SUBSTITUTE(ADDRESS(1,$A85+($AN$7-$AN$8),4),"1","")&amp;MATCH(W$3,ALS!$A:$A,0)+ROW(ALS!$A$1:$A$200)-1),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85" s="26" t="e">
        <f ca="1">_xlfn.LET(_xlpm.GetVal,INDIRECT("ALS!"&amp;SUBSTITUTE(ADDRESS(1,$A85+($AN$7-$AN$8),4),"1","")&amp;MATCH(X$3,ALS!$A:$A,0)+ROW(ALS!$A$1:$A$200)-1),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85" s="26" t="e">
        <f ca="1">_xlfn.LET(_xlpm.GetVal,INDIRECT("ALS!"&amp;SUBSTITUTE(ADDRESS(1,$A85+($AN$7-$AN$8),4),"1","")&amp;MATCH(Y$3,ALS!$A:$A,0)+ROW(ALS!$A$1:$A$200)-1),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85" s="26" t="e">
        <f ca="1">_xlfn.LET(_xlpm.GetVal,INDIRECT("ALS!"&amp;SUBSTITUTE(ADDRESS(1,$A85+($AN$7-$AN$8),4),"1","")&amp;MATCH(Z$3,ALS!$A:$A,0)+ROW(ALS!$A$1:$A$200)-1),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85" s="26" t="e">
        <f ca="1">_xlfn.LET(_xlpm.GetVal,INDIRECT("ALS!"&amp;SUBSTITUTE(ADDRESS(1,$A85+($AN$7-$AN$8),4),"1","")&amp;MATCH(AA$3,ALS!$A:$A,0)+ROW(ALS!$A$1:$A$200)-1),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85" s="26" t="e">
        <f ca="1">_xlfn.LET(_xlpm.GetVal,INDIRECT("ALS!"&amp;SUBSTITUTE(ADDRESS(1,$A85+($AN$7-$AN$8),4),"1","")&amp;MATCH(AB$3,ALS!$A:$A,0)+ROW(ALS!$A$1:$A$200)-1),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85" s="26" t="e">
        <f ca="1">_xlfn.LET(_xlpm.GetVal,INDIRECT("ALS!"&amp;SUBSTITUTE(ADDRESS(1,$A85+($AN$7-$AN$8),4),"1","")&amp;MATCH(AC$3,ALS!$A:$A,0)+ROW(ALS!$A$1:$A$200)-1),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85" s="26" t="e">
        <f ca="1">_xlfn.LET(_xlpm.GetVal,INDIRECT("ALS!"&amp;SUBSTITUTE(ADDRESS(1,$A85+($AN$7-$AN$8),4),"1","")&amp;MATCH(AD$3,ALS!$A:$A,0)+ROW(ALS!$A$1:$A$200)-1),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85" s="26" t="e">
        <f ca="1">_xlfn.LET(_xlpm.GetVal,INDIRECT("ALS!"&amp;SUBSTITUTE(ADDRESS(1,$A85+($AN$7-$AN$8),4),"1","")&amp;MATCH(AE$3,ALS!$A:$A,0)+ROW(ALS!$A$1:$A$200)-1),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85" s="26" t="e">
        <f ca="1">_xlfn.LET(_xlpm.GetVal,INDIRECT("ALS!"&amp;SUBSTITUTE(ADDRESS(1,$A85+($AN$7-$AN$8),4),"1","")&amp;MATCH(AF$3,ALS!$A:$A,0)+ROW(ALS!$A$1:$A$200)-1),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85" s="26" t="e">
        <f ca="1">_xlfn.LET(_xlpm.GetVal,INDIRECT("ALS!"&amp;SUBSTITUTE(ADDRESS(1,$A85+($AN$7-$AN$8),4),"1","")&amp;MATCH(AG$3,ALS!$A:$A,0)+ROW(ALS!$A$1:$A$200)-1),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85" s="25" t="str">
        <f t="shared" ca="1" si="7"/>
        <v/>
      </c>
      <c r="AI85" s="26" t="e">
        <f ca="1">_xlfn.IFS(SUBSTITUTE(INDIRECT("ALS!"&amp;SUBSTITUTE(ADDRESS(1,$A85+($AN$7-$AN$8),4),"1","")&amp;MATCH(AI$3,ALS!$A:$A,0)+ROW(ALS!$A:$A)-1)," ","")="","",ISERROR(INDIRECT("ALS!"&amp;SUBSTITUTE(ADDRESS(1,$A85+($AN$7-$AN$8),4),"1","")&amp;MATCH(AI$3,ALS!$A:$A,0)+ROW(ALS!$A:$A)-1)),INDIRECT("ALS!"&amp;SUBSTITUTE(ADDRESS(1,$A85+($AN$7-$AN$8),4),"1","")&amp;MATCH(AI$3,ALS!$A:$A,0)+ROW(ALS!$A:$A)-1),OR(LOWER(SUBSTITUTE(SUBSTITUTE(INDIRECT("ALS!"&amp;SUBSTITUTE(ADDRESS(1,$A85+($AN$7-$AN$8),4),"1","")&amp;MATCH(AI$3,ALS!$A:$A,0)+ROW(ALS!$A:$A)-1),".","")," ",""))="nd",LOWER(SUBSTITUTE(SUBSTITUTE(INDIRECT("ALS!"&amp;SUBSTITUTE(ADDRESS(1,$A85+($AN$7-$AN$8),4),"1","")&amp;MATCH(AI$3,ALS!$A:$A,0)+ROW(ALS!$A:$A)-1),".","")," ",""))="ikkepåvist"),"n.d.",OR(LEFT(LOWER(SUBSTITUTE(SUBSTITUTE(INDIRECT("ALS!"&amp;SUBSTITUTE(ADDRESS(1,$A85+($AN$7-$AN$8),4),"1","")&amp;MATCH(AI$3,ALS!$A:$A,0)+ROW(ALS!$A:$A)-1),".",",")," ","")),2)="&lt; ",LEFT(LOWER(SUBSTITUTE(SUBSTITUTE(INDIRECT("ALS!"&amp;SUBSTITUTE(ADDRESS(1,$A85+($AN$7-$AN$8),4),"1","")&amp;MATCH(AI$3,ALS!$A:$A,0)+ROW(ALS!$A:$A)-1),".",",")," ","")),1)="&lt;"),"&lt;"&amp;VALUE(SUBSTITUTE(SUBSTITUTE(SUBSTITUTE(INDIRECT("ALS!"&amp;SUBSTITUTE(ADDRESS(1,$A85+($AN$7-$AN$8),4),"1","")&amp;MATCH(AI$3,ALS!$A:$A,0)+ROW(ALS!$A:$A)-1),".",",")," ",""),"&lt;",""))*AI$2,NOT(ISERROR(VALUE(SUBSTITUTE(SUBSTITUTE(INDIRECT("ALS!"&amp;SUBSTITUTE(ADDRESS(1,$A85+($AN$7-$AN$8),4),"1","")&amp;MATCH(AI$3,ALS!$A:$A,0)+ROW(ALS!$A:$A)-1),".",",")," ","")))),VALUE(SUBSTITUTE(SUBSTITUTE(INDIRECT("ALS!"&amp;SUBSTITUTE(ADDRESS(1,$A85+($AN$7-$AN$8),4),"1","")&amp;MATCH(AI$3,ALS!$A:$A,0)+ROW(ALS!$A:$A)-1),".",",")," ","")),TRUE,"ERROR")</f>
        <v>#VALUE!</v>
      </c>
      <c r="AJ85" s="26" t="e">
        <f ca="1">_xlfn.IFS(SUBSTITUTE(INDIRECT("ALS!"&amp;SUBSTITUTE(ADDRESS(1,$A85+($AN$7-$AN$8),4),"1","")&amp;MATCH(AJ$3,ALS!$A:$A,0)+ROW(ALS!$A:$A)-1)," ","")="","",ISERROR(INDIRECT("ALS!"&amp;SUBSTITUTE(ADDRESS(1,$A85+($AN$7-$AN$8),4),"1","")&amp;MATCH(AJ$3,ALS!$A:$A,0)+ROW(ALS!$A:$A)-1)),INDIRECT("ALS!"&amp;SUBSTITUTE(ADDRESS(1,$A85+($AN$7-$AN$8),4),"1","")&amp;MATCH(AJ$3,ALS!$A:$A,0)+ROW(ALS!$A:$A)-1),OR(LOWER(SUBSTITUTE(SUBSTITUTE(INDIRECT("ALS!"&amp;SUBSTITUTE(ADDRESS(1,$A85+($AN$7-$AN$8),4),"1","")&amp;MATCH(AJ$3,ALS!$A:$A,0)+ROW(ALS!$A:$A)-1),".","")," ",""))="nd",LOWER(SUBSTITUTE(SUBSTITUTE(INDIRECT("ALS!"&amp;SUBSTITUTE(ADDRESS(1,$A85+($AN$7-$AN$8),4),"1","")&amp;MATCH(AJ$3,ALS!$A:$A,0)+ROW(ALS!$A:$A)-1),".","")," ",""))="ikkepåvist"),"n.d.",OR(LEFT(LOWER(SUBSTITUTE(SUBSTITUTE(INDIRECT("ALS!"&amp;SUBSTITUTE(ADDRESS(1,$A85+($AN$7-$AN$8),4),"1","")&amp;MATCH(AJ$3,ALS!$A:$A,0)+ROW(ALS!$A:$A)-1),".",",")," ","")),2)="&lt; ",LEFT(LOWER(SUBSTITUTE(SUBSTITUTE(INDIRECT("ALS!"&amp;SUBSTITUTE(ADDRESS(1,$A85+($AN$7-$AN$8),4),"1","")&amp;MATCH(AJ$3,ALS!$A:$A,0)+ROW(ALS!$A:$A)-1),".",",")," ","")),1)="&lt;"),"&lt;"&amp;VALUE(SUBSTITUTE(SUBSTITUTE(SUBSTITUTE(INDIRECT("ALS!"&amp;SUBSTITUTE(ADDRESS(1,$A85+($AN$7-$AN$8),4),"1","")&amp;MATCH(AJ$3,ALS!$A:$A,0)+ROW(ALS!$A:$A)-1),".",",")," ",""),"&lt;",""))*AJ$2,NOT(ISERROR(VALUE(SUBSTITUTE(SUBSTITUTE(INDIRECT("ALS!"&amp;SUBSTITUTE(ADDRESS(1,$A85+($AN$7-$AN$8),4),"1","")&amp;MATCH(AJ$3,ALS!$A:$A,0)+ROW(ALS!$A:$A)-1),".",",")," ","")))),VALUE(SUBSTITUTE(SUBSTITUTE(INDIRECT("ALS!"&amp;SUBSTITUTE(ADDRESS(1,$A85+($AN$7-$AN$8),4),"1","")&amp;MATCH(AJ$3,ALS!$A:$A,0)+ROW(ALS!$A:$A)-1),".",",")," ","")),TRUE,"ERROR")</f>
        <v>#VALUE!</v>
      </c>
    </row>
    <row r="86" spans="1:36" x14ac:dyDescent="0.25">
      <c r="A86" t="e">
        <f t="shared" ca="1" si="8"/>
        <v>#VALUE!</v>
      </c>
      <c r="B86" t="e">
        <f ca="1">IF(
LEN(C86)&gt;0,
SUBSTITUTE(SUBSTITUTE(SUBSTITUTE(INDIRECT("ALS!"&amp;SUBSTITUTE(ADDRESS(1,A86+($AN$7-$AN$8),4),"1","")&amp;MATCH("ELEMENT",ALS!A:A,0)+ROW(ALS!A:A)-1),"Jord",""),"Sediment",""),C86,""),
SUBSTITUTE(SUBSTITUTE(INDIRECT("ALS!"&amp;SUBSTITUTE(ADDRESS(1,A86+($AN$7-$AN$8),4),"1","")&amp;MATCH("ELEMENT",ALS!A:A,0)+ROW(ALS!A:A)-1),"Jord",""),"Sediment","")
)</f>
        <v>#VALUE!</v>
      </c>
      <c r="C86" t="str">
        <f ca="1" xml:space="preserve">
_xlfn.LET(_xlpm.GetName,INDIRECT("ALS!"&amp;SUBSTITUTE(ADDRESS(1,A86+($AN$7-$AN$8),4),"1","")&amp;MATCH("ELEMENT",ALS!$A$1:$A$200,0)+ROW(ALS!$A$1:$A$200)-1),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86" s="22" t="e">
        <f ca="1">IF(ISERROR(INDIRECT("ALS!"&amp;SUBSTITUTE(ADDRESS(1,$A86+($AN$7-$AN$8),4),"1","")&amp;MATCH(D$3,ALS!$A:$A,0)+ROW(ALS!$A:$A)-1)),INDIRECT("ALS!"&amp;SUBSTITUTE(ADDRESS(1,$A86+($AN$7-$AN$8),4),"1","")&amp;MATCH(D$3,ALS!$A:$A,0)+ROW(ALS!$A:$A)-1),IF(INDIRECT("ALS!"&amp;SUBSTITUTE(ADDRESS(1,$A86+($AN$7-$AN$8),4),"1","")&amp;MATCH(D$3,ALS!$A:$A,0)+ROW(ALS!$A:$A)-1)="n.d.","n.d.",IF(VALUE(SUBSTITUTE(SUBSTITUTE(INDIRECT("ALS!"&amp;SUBSTITUTE(ADDRESS(1,$A86+($AN$7-$AN$8),4),"1","")&amp;MATCH(D$3,ALS!$A:$A,0)+ROW(ALS!$A:$A)-1),".",","),"&lt;",""))&lt;=AV$4,"&lt;"&amp;AV$4,VALUE(SUBSTITUTE(SUBSTITUTE(INDIRECT("ALS!"&amp;SUBSTITUTE(ADDRESS(1,$A86+($AN$7-$AN$8),4),"1","")&amp;MATCH(D$3,ALS!$A:$A,0)+ROW(ALS!$A:$A)-1),".",","),"&lt;","")))))</f>
        <v>#VALUE!</v>
      </c>
      <c r="E86" s="22" t="e">
        <f ca="1">IF(ISERROR(INDIRECT("ALS!"&amp;SUBSTITUTE(ADDRESS(1,$A86+($AN$7-$AN$8),4),"1","")&amp;MATCH(E$3,ALS!$A:$A,0)+ROW(ALS!$A:$A)-1)),INDIRECT("ALS!"&amp;SUBSTITUTE(ADDRESS(1,$A86+($AN$7-$AN$8),4),"1","")&amp;MATCH(E$3,ALS!$A:$A,0)+ROW(ALS!$A:$A)-1),IF(INDIRECT("ALS!"&amp;SUBSTITUTE(ADDRESS(1,$A86+($AN$7-$AN$8),4),"1","")&amp;MATCH(E$3,ALS!$A:$A,0)+ROW(ALS!$A:$A)-1)="n.d.","n.d.",IF(VALUE(SUBSTITUTE(SUBSTITUTE(INDIRECT("ALS!"&amp;SUBSTITUTE(ADDRESS(1,$A86+($AN$7-$AN$8),4),"1","")&amp;MATCH(E$3,ALS!$A:$A,0)+ROW(ALS!$A:$A)-1),".",","),"&lt;",""))&lt;=AW$4,"&lt;"&amp;AW$4,VALUE(SUBSTITUTE(SUBSTITUTE(INDIRECT("ALS!"&amp;SUBSTITUTE(ADDRESS(1,$A86+($AN$7-$AN$8),4),"1","")&amp;MATCH(E$3,ALS!$A:$A,0)+ROW(ALS!$A:$A)-1),".",","),"&lt;","")))))</f>
        <v>#VALUE!</v>
      </c>
      <c r="F86" s="22" t="e">
        <f ca="1">IF(ISERROR(INDIRECT("ALS!"&amp;SUBSTITUTE(ADDRESS(1,$A86+($AN$7-$AN$8),4),"1","")&amp;MATCH(F$3,ALS!$A:$A,0)+ROW(ALS!$A:$A)-1)),INDIRECT("ALS!"&amp;SUBSTITUTE(ADDRESS(1,$A86+($AN$7-$AN$8),4),"1","")&amp;MATCH(F$3,ALS!$A:$A,0)+ROW(ALS!$A:$A)-1),IF(INDIRECT("ALS!"&amp;SUBSTITUTE(ADDRESS(1,$A86+($AN$7-$AN$8),4),"1","")&amp;MATCH(F$3,ALS!$A:$A,0)+ROW(ALS!$A:$A)-1)="n.d.","n.d.",IF(VALUE(SUBSTITUTE(SUBSTITUTE(INDIRECT("ALS!"&amp;SUBSTITUTE(ADDRESS(1,$A86+($AN$7-$AN$8),4),"1","")&amp;MATCH(F$3,ALS!$A:$A,0)+ROW(ALS!$A:$A)-1),".",","),"&lt;",""))&lt;=AX$4,"&lt;"&amp;AX$4,VALUE(SUBSTITUTE(SUBSTITUTE(INDIRECT("ALS!"&amp;SUBSTITUTE(ADDRESS(1,$A86+($AN$7-$AN$8),4),"1","")&amp;MATCH(F$3,ALS!$A:$A,0)+ROW(ALS!$A:$A)-1),".",","),"&lt;","")))))</f>
        <v>#VALUE!</v>
      </c>
      <c r="G86" s="26" t="e">
        <f ca="1">_xlfn.LET(_xlpm.GetVal,INDIRECT("ALS!"&amp;SUBSTITUTE(ADDRESS(1,$A86+($AN$7-$AN$8),4),"1","")&amp;MATCH(G$3,ALS!$A:$A,0)+ROW(ALS!$A$1:$A$200)-1),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86" s="26" t="e">
        <f ca="1">_xlfn.LET(_xlpm.GetVal,INDIRECT("ALS!"&amp;SUBSTITUTE(ADDRESS(1,$A86+($AN$7-$AN$8),4),"1","")&amp;MATCH(H$3,ALS!$A:$A,0)+ROW(ALS!$A$1:$A$200)-1),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86" s="26" t="e">
        <f ca="1">_xlfn.LET(_xlpm.GetVal,INDIRECT("ALS!"&amp;SUBSTITUTE(ADDRESS(1,$A86+($AN$7-$AN$8),4),"1","")&amp;MATCH(I$3,ALS!$A:$A,0)+ROW(ALS!$A$1:$A$200)-1),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86" s="26" t="e">
        <f ca="1">_xlfn.LET(_xlpm.GetVal,INDIRECT("ALS!"&amp;SUBSTITUTE(ADDRESS(1,$A86+($AN$7-$AN$8),4),"1","")&amp;MATCH(J$3,ALS!$A:$A,0)+ROW(ALS!$A$1:$A$200)-1),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86" s="26" t="e">
        <f ca="1">_xlfn.LET(_xlpm.GetVal,INDIRECT("ALS!"&amp;SUBSTITUTE(ADDRESS(1,$A86+($AN$7-$AN$8),4),"1","")&amp;MATCH(K$3,ALS!$A:$A,0)+ROW(ALS!$A$1:$A$200)-1),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86" s="26" t="e">
        <f ca="1">_xlfn.LET(_xlpm.GetVal,INDIRECT("ALS!"&amp;SUBSTITUTE(ADDRESS(1,$A86+($AN$7-$AN$8),4),"1","")&amp;MATCH(L$3,ALS!$A:$A,0)+ROW(ALS!$A$1:$A$200)-1),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86" s="26" t="e">
        <f ca="1">_xlfn.LET(_xlpm.GetVal,INDIRECT("ALS!"&amp;SUBSTITUTE(ADDRESS(1,$A86+($AN$7-$AN$8),4),"1","")&amp;MATCH(M$3,ALS!$A:$A,0)+ROW(ALS!$A$1:$A$200)-1),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86" s="26" t="e">
        <f ca="1">_xlfn.LET(_xlpm.GetVal,INDIRECT("ALS!"&amp;SUBSTITUTE(ADDRESS(1,$A86+($AN$7-$AN$8),4),"1","")&amp;MATCH(N$3,ALS!$A:$A,0)+ROW(ALS!$A$1:$A$200)-1),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86" s="26" t="e">
        <f ca="1">_xlfn.LET(_xlpm.GetVal,INDIRECT("ALS!"&amp;SUBSTITUTE(ADDRESS(1,$A86+($AN$7-$AN$8),4),"1","")&amp;MATCH(O$3,ALS!$A:$A,0)+ROW(ALS!$A$1:$A$200)-1),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86" s="26" t="e">
        <f ca="1">_xlfn.LET(_xlpm.GetVal,INDIRECT("ALS!"&amp;SUBSTITUTE(ADDRESS(1,$A86+($AN$7-$AN$8),4),"1","")&amp;MATCH(P$3,ALS!$A:$A,0)+ROW(ALS!$A$1:$A$200)-1),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86" s="26" t="e">
        <f ca="1">_xlfn.LET(_xlpm.GetVal,INDIRECT("ALS!"&amp;SUBSTITUTE(ADDRESS(1,$A86+($AN$7-$AN$8),4),"1","")&amp;MATCH(Q$3,ALS!$A:$A,0)+ROW(ALS!$A$1:$A$200)-1),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86" s="26" t="e">
        <f ca="1">_xlfn.LET(_xlpm.GetVal,INDIRECT("ALS!"&amp;SUBSTITUTE(ADDRESS(1,$A86+($AN$7-$AN$8),4),"1","")&amp;MATCH(R$3,ALS!$A:$A,0)+ROW(ALS!$A$1:$A$200)-1),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86" s="26" t="e">
        <f ca="1">_xlfn.LET(_xlpm.GetVal,INDIRECT("ALS!"&amp;SUBSTITUTE(ADDRESS(1,$A86+($AN$7-$AN$8),4),"1","")&amp;MATCH(S$3,ALS!$A:$A,0)+ROW(ALS!$A$1:$A$200)-1),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86" s="26" t="e">
        <f ca="1">_xlfn.LET(_xlpm.GetVal,INDIRECT("ALS!"&amp;SUBSTITUTE(ADDRESS(1,$A86+($AN$7-$AN$8),4),"1","")&amp;MATCH(T$3,ALS!$A:$A,0)+ROW(ALS!$A$1:$A$200)-1),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86" s="26" t="e">
        <f ca="1">_xlfn.LET(_xlpm.GetVal,INDIRECT("ALS!"&amp;SUBSTITUTE(ADDRESS(1,$A86+($AN$7-$AN$8),4),"1","")&amp;MATCH(U$3,ALS!$A:$A,0)+ROW(ALS!$A$1:$A$200)-1),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86" s="26" t="e">
        <f ca="1">_xlfn.LET(_xlpm.GetVal,INDIRECT("ALS!"&amp;SUBSTITUTE(ADDRESS(1,$A86+($AN$7-$AN$8),4),"1","")&amp;MATCH(V$3,ALS!$A:$A,0)+ROW(ALS!$A$1:$A$200)-1),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86" s="26" t="e">
        <f ca="1">_xlfn.LET(_xlpm.GetVal,INDIRECT("ALS!"&amp;SUBSTITUTE(ADDRESS(1,$A86+($AN$7-$AN$8),4),"1","")&amp;MATCH(W$3,ALS!$A:$A,0)+ROW(ALS!$A$1:$A$200)-1),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86" s="26" t="e">
        <f ca="1">_xlfn.LET(_xlpm.GetVal,INDIRECT("ALS!"&amp;SUBSTITUTE(ADDRESS(1,$A86+($AN$7-$AN$8),4),"1","")&amp;MATCH(X$3,ALS!$A:$A,0)+ROW(ALS!$A$1:$A$200)-1),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86" s="26" t="e">
        <f ca="1">_xlfn.LET(_xlpm.GetVal,INDIRECT("ALS!"&amp;SUBSTITUTE(ADDRESS(1,$A86+($AN$7-$AN$8),4),"1","")&amp;MATCH(Y$3,ALS!$A:$A,0)+ROW(ALS!$A$1:$A$200)-1),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86" s="26" t="e">
        <f ca="1">_xlfn.LET(_xlpm.GetVal,INDIRECT("ALS!"&amp;SUBSTITUTE(ADDRESS(1,$A86+($AN$7-$AN$8),4),"1","")&amp;MATCH(Z$3,ALS!$A:$A,0)+ROW(ALS!$A$1:$A$200)-1),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86" s="26" t="e">
        <f ca="1">_xlfn.LET(_xlpm.GetVal,INDIRECT("ALS!"&amp;SUBSTITUTE(ADDRESS(1,$A86+($AN$7-$AN$8),4),"1","")&amp;MATCH(AA$3,ALS!$A:$A,0)+ROW(ALS!$A$1:$A$200)-1),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86" s="26" t="e">
        <f ca="1">_xlfn.LET(_xlpm.GetVal,INDIRECT("ALS!"&amp;SUBSTITUTE(ADDRESS(1,$A86+($AN$7-$AN$8),4),"1","")&amp;MATCH(AB$3,ALS!$A:$A,0)+ROW(ALS!$A$1:$A$200)-1),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86" s="26" t="e">
        <f ca="1">_xlfn.LET(_xlpm.GetVal,INDIRECT("ALS!"&amp;SUBSTITUTE(ADDRESS(1,$A86+($AN$7-$AN$8),4),"1","")&amp;MATCH(AC$3,ALS!$A:$A,0)+ROW(ALS!$A$1:$A$200)-1),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86" s="26" t="e">
        <f ca="1">_xlfn.LET(_xlpm.GetVal,INDIRECT("ALS!"&amp;SUBSTITUTE(ADDRESS(1,$A86+($AN$7-$AN$8),4),"1","")&amp;MATCH(AD$3,ALS!$A:$A,0)+ROW(ALS!$A$1:$A$200)-1),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86" s="26" t="e">
        <f ca="1">_xlfn.LET(_xlpm.GetVal,INDIRECT("ALS!"&amp;SUBSTITUTE(ADDRESS(1,$A86+($AN$7-$AN$8),4),"1","")&amp;MATCH(AE$3,ALS!$A:$A,0)+ROW(ALS!$A$1:$A$200)-1),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86" s="26" t="e">
        <f ca="1">_xlfn.LET(_xlpm.GetVal,INDIRECT("ALS!"&amp;SUBSTITUTE(ADDRESS(1,$A86+($AN$7-$AN$8),4),"1","")&amp;MATCH(AF$3,ALS!$A:$A,0)+ROW(ALS!$A$1:$A$200)-1),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86" s="26" t="e">
        <f ca="1">_xlfn.LET(_xlpm.GetVal,INDIRECT("ALS!"&amp;SUBSTITUTE(ADDRESS(1,$A86+($AN$7-$AN$8),4),"1","")&amp;MATCH(AG$3,ALS!$A:$A,0)+ROW(ALS!$A$1:$A$200)-1),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86" s="25" t="str">
        <f t="shared" ca="1" si="7"/>
        <v/>
      </c>
      <c r="AI86" s="26" t="e">
        <f ca="1">_xlfn.IFS(SUBSTITUTE(INDIRECT("ALS!"&amp;SUBSTITUTE(ADDRESS(1,$A86+($AN$7-$AN$8),4),"1","")&amp;MATCH(AI$3,ALS!$A:$A,0)+ROW(ALS!$A:$A)-1)," ","")="","",ISERROR(INDIRECT("ALS!"&amp;SUBSTITUTE(ADDRESS(1,$A86+($AN$7-$AN$8),4),"1","")&amp;MATCH(AI$3,ALS!$A:$A,0)+ROW(ALS!$A:$A)-1)),INDIRECT("ALS!"&amp;SUBSTITUTE(ADDRESS(1,$A86+($AN$7-$AN$8),4),"1","")&amp;MATCH(AI$3,ALS!$A:$A,0)+ROW(ALS!$A:$A)-1),OR(LOWER(SUBSTITUTE(SUBSTITUTE(INDIRECT("ALS!"&amp;SUBSTITUTE(ADDRESS(1,$A86+($AN$7-$AN$8),4),"1","")&amp;MATCH(AI$3,ALS!$A:$A,0)+ROW(ALS!$A:$A)-1),".","")," ",""))="nd",LOWER(SUBSTITUTE(SUBSTITUTE(INDIRECT("ALS!"&amp;SUBSTITUTE(ADDRESS(1,$A86+($AN$7-$AN$8),4),"1","")&amp;MATCH(AI$3,ALS!$A:$A,0)+ROW(ALS!$A:$A)-1),".","")," ",""))="ikkepåvist"),"n.d.",OR(LEFT(LOWER(SUBSTITUTE(SUBSTITUTE(INDIRECT("ALS!"&amp;SUBSTITUTE(ADDRESS(1,$A86+($AN$7-$AN$8),4),"1","")&amp;MATCH(AI$3,ALS!$A:$A,0)+ROW(ALS!$A:$A)-1),".",",")," ","")),2)="&lt; ",LEFT(LOWER(SUBSTITUTE(SUBSTITUTE(INDIRECT("ALS!"&amp;SUBSTITUTE(ADDRESS(1,$A86+($AN$7-$AN$8),4),"1","")&amp;MATCH(AI$3,ALS!$A:$A,0)+ROW(ALS!$A:$A)-1),".",",")," ","")),1)="&lt;"),"&lt;"&amp;VALUE(SUBSTITUTE(SUBSTITUTE(SUBSTITUTE(INDIRECT("ALS!"&amp;SUBSTITUTE(ADDRESS(1,$A86+($AN$7-$AN$8),4),"1","")&amp;MATCH(AI$3,ALS!$A:$A,0)+ROW(ALS!$A:$A)-1),".",",")," ",""),"&lt;",""))*AI$2,NOT(ISERROR(VALUE(SUBSTITUTE(SUBSTITUTE(INDIRECT("ALS!"&amp;SUBSTITUTE(ADDRESS(1,$A86+($AN$7-$AN$8),4),"1","")&amp;MATCH(AI$3,ALS!$A:$A,0)+ROW(ALS!$A:$A)-1),".",",")," ","")))),VALUE(SUBSTITUTE(SUBSTITUTE(INDIRECT("ALS!"&amp;SUBSTITUTE(ADDRESS(1,$A86+($AN$7-$AN$8),4),"1","")&amp;MATCH(AI$3,ALS!$A:$A,0)+ROW(ALS!$A:$A)-1),".",",")," ","")),TRUE,"ERROR")</f>
        <v>#VALUE!</v>
      </c>
      <c r="AJ86" s="26" t="e">
        <f ca="1">_xlfn.IFS(SUBSTITUTE(INDIRECT("ALS!"&amp;SUBSTITUTE(ADDRESS(1,$A86+($AN$7-$AN$8),4),"1","")&amp;MATCH(AJ$3,ALS!$A:$A,0)+ROW(ALS!$A:$A)-1)," ","")="","",ISERROR(INDIRECT("ALS!"&amp;SUBSTITUTE(ADDRESS(1,$A86+($AN$7-$AN$8),4),"1","")&amp;MATCH(AJ$3,ALS!$A:$A,0)+ROW(ALS!$A:$A)-1)),INDIRECT("ALS!"&amp;SUBSTITUTE(ADDRESS(1,$A86+($AN$7-$AN$8),4),"1","")&amp;MATCH(AJ$3,ALS!$A:$A,0)+ROW(ALS!$A:$A)-1),OR(LOWER(SUBSTITUTE(SUBSTITUTE(INDIRECT("ALS!"&amp;SUBSTITUTE(ADDRESS(1,$A86+($AN$7-$AN$8),4),"1","")&amp;MATCH(AJ$3,ALS!$A:$A,0)+ROW(ALS!$A:$A)-1),".","")," ",""))="nd",LOWER(SUBSTITUTE(SUBSTITUTE(INDIRECT("ALS!"&amp;SUBSTITUTE(ADDRESS(1,$A86+($AN$7-$AN$8),4),"1","")&amp;MATCH(AJ$3,ALS!$A:$A,0)+ROW(ALS!$A:$A)-1),".","")," ",""))="ikkepåvist"),"n.d.",OR(LEFT(LOWER(SUBSTITUTE(SUBSTITUTE(INDIRECT("ALS!"&amp;SUBSTITUTE(ADDRESS(1,$A86+($AN$7-$AN$8),4),"1","")&amp;MATCH(AJ$3,ALS!$A:$A,0)+ROW(ALS!$A:$A)-1),".",",")," ","")),2)="&lt; ",LEFT(LOWER(SUBSTITUTE(SUBSTITUTE(INDIRECT("ALS!"&amp;SUBSTITUTE(ADDRESS(1,$A86+($AN$7-$AN$8),4),"1","")&amp;MATCH(AJ$3,ALS!$A:$A,0)+ROW(ALS!$A:$A)-1),".",",")," ","")),1)="&lt;"),"&lt;"&amp;VALUE(SUBSTITUTE(SUBSTITUTE(SUBSTITUTE(INDIRECT("ALS!"&amp;SUBSTITUTE(ADDRESS(1,$A86+($AN$7-$AN$8),4),"1","")&amp;MATCH(AJ$3,ALS!$A:$A,0)+ROW(ALS!$A:$A)-1),".",",")," ",""),"&lt;",""))*AJ$2,NOT(ISERROR(VALUE(SUBSTITUTE(SUBSTITUTE(INDIRECT("ALS!"&amp;SUBSTITUTE(ADDRESS(1,$A86+($AN$7-$AN$8),4),"1","")&amp;MATCH(AJ$3,ALS!$A:$A,0)+ROW(ALS!$A:$A)-1),".",",")," ","")))),VALUE(SUBSTITUTE(SUBSTITUTE(INDIRECT("ALS!"&amp;SUBSTITUTE(ADDRESS(1,$A86+($AN$7-$AN$8),4),"1","")&amp;MATCH(AJ$3,ALS!$A:$A,0)+ROW(ALS!$A:$A)-1),".",",")," ","")),TRUE,"ERROR")</f>
        <v>#VALUE!</v>
      </c>
    </row>
    <row r="87" spans="1:36" x14ac:dyDescent="0.25">
      <c r="A87" t="e">
        <f t="shared" ca="1" si="8"/>
        <v>#VALUE!</v>
      </c>
      <c r="B87" t="e">
        <f ca="1">IF(
LEN(C87)&gt;0,
SUBSTITUTE(SUBSTITUTE(SUBSTITUTE(INDIRECT("ALS!"&amp;SUBSTITUTE(ADDRESS(1,A87+($AN$7-$AN$8),4),"1","")&amp;MATCH("ELEMENT",ALS!A:A,0)+ROW(ALS!A:A)-1),"Jord",""),"Sediment",""),C87,""),
SUBSTITUTE(SUBSTITUTE(INDIRECT("ALS!"&amp;SUBSTITUTE(ADDRESS(1,A87+($AN$7-$AN$8),4),"1","")&amp;MATCH("ELEMENT",ALS!A:A,0)+ROW(ALS!A:A)-1),"Jord",""),"Sediment","")
)</f>
        <v>#VALUE!</v>
      </c>
      <c r="C87" t="str">
        <f ca="1" xml:space="preserve">
_xlfn.LET(_xlpm.GetName,INDIRECT("ALS!"&amp;SUBSTITUTE(ADDRESS(1,A87+($AN$7-$AN$8),4),"1","")&amp;MATCH("ELEMENT",ALS!$A$1:$A$200,0)+ROW(ALS!$A$1:$A$200)-1),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87" s="22" t="e">
        <f ca="1">IF(ISERROR(INDIRECT("ALS!"&amp;SUBSTITUTE(ADDRESS(1,$A87+($AN$7-$AN$8),4),"1","")&amp;MATCH(D$3,ALS!$A:$A,0)+ROW(ALS!$A:$A)-1)),INDIRECT("ALS!"&amp;SUBSTITUTE(ADDRESS(1,$A87+($AN$7-$AN$8),4),"1","")&amp;MATCH(D$3,ALS!$A:$A,0)+ROW(ALS!$A:$A)-1),IF(INDIRECT("ALS!"&amp;SUBSTITUTE(ADDRESS(1,$A87+($AN$7-$AN$8),4),"1","")&amp;MATCH(D$3,ALS!$A:$A,0)+ROW(ALS!$A:$A)-1)="n.d.","n.d.",IF(VALUE(SUBSTITUTE(SUBSTITUTE(INDIRECT("ALS!"&amp;SUBSTITUTE(ADDRESS(1,$A87+($AN$7-$AN$8),4),"1","")&amp;MATCH(D$3,ALS!$A:$A,0)+ROW(ALS!$A:$A)-1),".",","),"&lt;",""))&lt;=AV$4,"&lt;"&amp;AV$4,VALUE(SUBSTITUTE(SUBSTITUTE(INDIRECT("ALS!"&amp;SUBSTITUTE(ADDRESS(1,$A87+($AN$7-$AN$8),4),"1","")&amp;MATCH(D$3,ALS!$A:$A,0)+ROW(ALS!$A:$A)-1),".",","),"&lt;","")))))</f>
        <v>#VALUE!</v>
      </c>
      <c r="E87" s="22" t="e">
        <f ca="1">IF(ISERROR(INDIRECT("ALS!"&amp;SUBSTITUTE(ADDRESS(1,$A87+($AN$7-$AN$8),4),"1","")&amp;MATCH(E$3,ALS!$A:$A,0)+ROW(ALS!$A:$A)-1)),INDIRECT("ALS!"&amp;SUBSTITUTE(ADDRESS(1,$A87+($AN$7-$AN$8),4),"1","")&amp;MATCH(E$3,ALS!$A:$A,0)+ROW(ALS!$A:$A)-1),IF(INDIRECT("ALS!"&amp;SUBSTITUTE(ADDRESS(1,$A87+($AN$7-$AN$8),4),"1","")&amp;MATCH(E$3,ALS!$A:$A,0)+ROW(ALS!$A:$A)-1)="n.d.","n.d.",IF(VALUE(SUBSTITUTE(SUBSTITUTE(INDIRECT("ALS!"&amp;SUBSTITUTE(ADDRESS(1,$A87+($AN$7-$AN$8),4),"1","")&amp;MATCH(E$3,ALS!$A:$A,0)+ROW(ALS!$A:$A)-1),".",","),"&lt;",""))&lt;=AW$4,"&lt;"&amp;AW$4,VALUE(SUBSTITUTE(SUBSTITUTE(INDIRECT("ALS!"&amp;SUBSTITUTE(ADDRESS(1,$A87+($AN$7-$AN$8),4),"1","")&amp;MATCH(E$3,ALS!$A:$A,0)+ROW(ALS!$A:$A)-1),".",","),"&lt;","")))))</f>
        <v>#VALUE!</v>
      </c>
      <c r="F87" s="22" t="e">
        <f ca="1">IF(ISERROR(INDIRECT("ALS!"&amp;SUBSTITUTE(ADDRESS(1,$A87+($AN$7-$AN$8),4),"1","")&amp;MATCH(F$3,ALS!$A:$A,0)+ROW(ALS!$A:$A)-1)),INDIRECT("ALS!"&amp;SUBSTITUTE(ADDRESS(1,$A87+($AN$7-$AN$8),4),"1","")&amp;MATCH(F$3,ALS!$A:$A,0)+ROW(ALS!$A:$A)-1),IF(INDIRECT("ALS!"&amp;SUBSTITUTE(ADDRESS(1,$A87+($AN$7-$AN$8),4),"1","")&amp;MATCH(F$3,ALS!$A:$A,0)+ROW(ALS!$A:$A)-1)="n.d.","n.d.",IF(VALUE(SUBSTITUTE(SUBSTITUTE(INDIRECT("ALS!"&amp;SUBSTITUTE(ADDRESS(1,$A87+($AN$7-$AN$8),4),"1","")&amp;MATCH(F$3,ALS!$A:$A,0)+ROW(ALS!$A:$A)-1),".",","),"&lt;",""))&lt;=AX$4,"&lt;"&amp;AX$4,VALUE(SUBSTITUTE(SUBSTITUTE(INDIRECT("ALS!"&amp;SUBSTITUTE(ADDRESS(1,$A87+($AN$7-$AN$8),4),"1","")&amp;MATCH(F$3,ALS!$A:$A,0)+ROW(ALS!$A:$A)-1),".",","),"&lt;","")))))</f>
        <v>#VALUE!</v>
      </c>
      <c r="G87" s="26" t="e">
        <f ca="1">_xlfn.LET(_xlpm.GetVal,INDIRECT("ALS!"&amp;SUBSTITUTE(ADDRESS(1,$A87+($AN$7-$AN$8),4),"1","")&amp;MATCH(G$3,ALS!$A:$A,0)+ROW(ALS!$A$1:$A$200)-1),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87" s="26" t="e">
        <f ca="1">_xlfn.LET(_xlpm.GetVal,INDIRECT("ALS!"&amp;SUBSTITUTE(ADDRESS(1,$A87+($AN$7-$AN$8),4),"1","")&amp;MATCH(H$3,ALS!$A:$A,0)+ROW(ALS!$A$1:$A$200)-1),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87" s="26" t="e">
        <f ca="1">_xlfn.LET(_xlpm.GetVal,INDIRECT("ALS!"&amp;SUBSTITUTE(ADDRESS(1,$A87+($AN$7-$AN$8),4),"1","")&amp;MATCH(I$3,ALS!$A:$A,0)+ROW(ALS!$A$1:$A$200)-1),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87" s="26" t="e">
        <f ca="1">_xlfn.LET(_xlpm.GetVal,INDIRECT("ALS!"&amp;SUBSTITUTE(ADDRESS(1,$A87+($AN$7-$AN$8),4),"1","")&amp;MATCH(J$3,ALS!$A:$A,0)+ROW(ALS!$A$1:$A$200)-1),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87" s="26" t="e">
        <f ca="1">_xlfn.LET(_xlpm.GetVal,INDIRECT("ALS!"&amp;SUBSTITUTE(ADDRESS(1,$A87+($AN$7-$AN$8),4),"1","")&amp;MATCH(K$3,ALS!$A:$A,0)+ROW(ALS!$A$1:$A$200)-1),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87" s="26" t="e">
        <f ca="1">_xlfn.LET(_xlpm.GetVal,INDIRECT("ALS!"&amp;SUBSTITUTE(ADDRESS(1,$A87+($AN$7-$AN$8),4),"1","")&amp;MATCH(L$3,ALS!$A:$A,0)+ROW(ALS!$A$1:$A$200)-1),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87" s="26" t="e">
        <f ca="1">_xlfn.LET(_xlpm.GetVal,INDIRECT("ALS!"&amp;SUBSTITUTE(ADDRESS(1,$A87+($AN$7-$AN$8),4),"1","")&amp;MATCH(M$3,ALS!$A:$A,0)+ROW(ALS!$A$1:$A$200)-1),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87" s="26" t="e">
        <f ca="1">_xlfn.LET(_xlpm.GetVal,INDIRECT("ALS!"&amp;SUBSTITUTE(ADDRESS(1,$A87+($AN$7-$AN$8),4),"1","")&amp;MATCH(N$3,ALS!$A:$A,0)+ROW(ALS!$A$1:$A$200)-1),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87" s="26" t="e">
        <f ca="1">_xlfn.LET(_xlpm.GetVal,INDIRECT("ALS!"&amp;SUBSTITUTE(ADDRESS(1,$A87+($AN$7-$AN$8),4),"1","")&amp;MATCH(O$3,ALS!$A:$A,0)+ROW(ALS!$A$1:$A$200)-1),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87" s="26" t="e">
        <f ca="1">_xlfn.LET(_xlpm.GetVal,INDIRECT("ALS!"&amp;SUBSTITUTE(ADDRESS(1,$A87+($AN$7-$AN$8),4),"1","")&amp;MATCH(P$3,ALS!$A:$A,0)+ROW(ALS!$A$1:$A$200)-1),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87" s="26" t="e">
        <f ca="1">_xlfn.LET(_xlpm.GetVal,INDIRECT("ALS!"&amp;SUBSTITUTE(ADDRESS(1,$A87+($AN$7-$AN$8),4),"1","")&amp;MATCH(Q$3,ALS!$A:$A,0)+ROW(ALS!$A$1:$A$200)-1),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87" s="26" t="e">
        <f ca="1">_xlfn.LET(_xlpm.GetVal,INDIRECT("ALS!"&amp;SUBSTITUTE(ADDRESS(1,$A87+($AN$7-$AN$8),4),"1","")&amp;MATCH(R$3,ALS!$A:$A,0)+ROW(ALS!$A$1:$A$200)-1),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87" s="26" t="e">
        <f ca="1">_xlfn.LET(_xlpm.GetVal,INDIRECT("ALS!"&amp;SUBSTITUTE(ADDRESS(1,$A87+($AN$7-$AN$8),4),"1","")&amp;MATCH(S$3,ALS!$A:$A,0)+ROW(ALS!$A$1:$A$200)-1),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87" s="26" t="e">
        <f ca="1">_xlfn.LET(_xlpm.GetVal,INDIRECT("ALS!"&amp;SUBSTITUTE(ADDRESS(1,$A87+($AN$7-$AN$8),4),"1","")&amp;MATCH(T$3,ALS!$A:$A,0)+ROW(ALS!$A$1:$A$200)-1),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87" s="26" t="e">
        <f ca="1">_xlfn.LET(_xlpm.GetVal,INDIRECT("ALS!"&amp;SUBSTITUTE(ADDRESS(1,$A87+($AN$7-$AN$8),4),"1","")&amp;MATCH(U$3,ALS!$A:$A,0)+ROW(ALS!$A$1:$A$200)-1),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87" s="26" t="e">
        <f ca="1">_xlfn.LET(_xlpm.GetVal,INDIRECT("ALS!"&amp;SUBSTITUTE(ADDRESS(1,$A87+($AN$7-$AN$8),4),"1","")&amp;MATCH(V$3,ALS!$A:$A,0)+ROW(ALS!$A$1:$A$200)-1),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87" s="26" t="e">
        <f ca="1">_xlfn.LET(_xlpm.GetVal,INDIRECT("ALS!"&amp;SUBSTITUTE(ADDRESS(1,$A87+($AN$7-$AN$8),4),"1","")&amp;MATCH(W$3,ALS!$A:$A,0)+ROW(ALS!$A$1:$A$200)-1),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87" s="26" t="e">
        <f ca="1">_xlfn.LET(_xlpm.GetVal,INDIRECT("ALS!"&amp;SUBSTITUTE(ADDRESS(1,$A87+($AN$7-$AN$8),4),"1","")&amp;MATCH(X$3,ALS!$A:$A,0)+ROW(ALS!$A$1:$A$200)-1),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87" s="26" t="e">
        <f ca="1">_xlfn.LET(_xlpm.GetVal,INDIRECT("ALS!"&amp;SUBSTITUTE(ADDRESS(1,$A87+($AN$7-$AN$8),4),"1","")&amp;MATCH(Y$3,ALS!$A:$A,0)+ROW(ALS!$A$1:$A$200)-1),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87" s="26" t="e">
        <f ca="1">_xlfn.LET(_xlpm.GetVal,INDIRECT("ALS!"&amp;SUBSTITUTE(ADDRESS(1,$A87+($AN$7-$AN$8),4),"1","")&amp;MATCH(Z$3,ALS!$A:$A,0)+ROW(ALS!$A$1:$A$200)-1),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87" s="26" t="e">
        <f ca="1">_xlfn.LET(_xlpm.GetVal,INDIRECT("ALS!"&amp;SUBSTITUTE(ADDRESS(1,$A87+($AN$7-$AN$8),4),"1","")&amp;MATCH(AA$3,ALS!$A:$A,0)+ROW(ALS!$A$1:$A$200)-1),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87" s="26" t="e">
        <f ca="1">_xlfn.LET(_xlpm.GetVal,INDIRECT("ALS!"&amp;SUBSTITUTE(ADDRESS(1,$A87+($AN$7-$AN$8),4),"1","")&amp;MATCH(AB$3,ALS!$A:$A,0)+ROW(ALS!$A$1:$A$200)-1),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87" s="26" t="e">
        <f ca="1">_xlfn.LET(_xlpm.GetVal,INDIRECT("ALS!"&amp;SUBSTITUTE(ADDRESS(1,$A87+($AN$7-$AN$8),4),"1","")&amp;MATCH(AC$3,ALS!$A:$A,0)+ROW(ALS!$A$1:$A$200)-1),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87" s="26" t="e">
        <f ca="1">_xlfn.LET(_xlpm.GetVal,INDIRECT("ALS!"&amp;SUBSTITUTE(ADDRESS(1,$A87+($AN$7-$AN$8),4),"1","")&amp;MATCH(AD$3,ALS!$A:$A,0)+ROW(ALS!$A$1:$A$200)-1),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87" s="26" t="e">
        <f ca="1">_xlfn.LET(_xlpm.GetVal,INDIRECT("ALS!"&amp;SUBSTITUTE(ADDRESS(1,$A87+($AN$7-$AN$8),4),"1","")&amp;MATCH(AE$3,ALS!$A:$A,0)+ROW(ALS!$A$1:$A$200)-1),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87" s="26" t="e">
        <f ca="1">_xlfn.LET(_xlpm.GetVal,INDIRECT("ALS!"&amp;SUBSTITUTE(ADDRESS(1,$A87+($AN$7-$AN$8),4),"1","")&amp;MATCH(AF$3,ALS!$A:$A,0)+ROW(ALS!$A$1:$A$200)-1),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87" s="26" t="e">
        <f ca="1">_xlfn.LET(_xlpm.GetVal,INDIRECT("ALS!"&amp;SUBSTITUTE(ADDRESS(1,$A87+($AN$7-$AN$8),4),"1","")&amp;MATCH(AG$3,ALS!$A:$A,0)+ROW(ALS!$A$1:$A$200)-1),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87" s="25" t="str">
        <f t="shared" ca="1" si="7"/>
        <v/>
      </c>
      <c r="AI87" s="26" t="e">
        <f ca="1">_xlfn.IFS(SUBSTITUTE(INDIRECT("ALS!"&amp;SUBSTITUTE(ADDRESS(1,$A87+($AN$7-$AN$8),4),"1","")&amp;MATCH(AI$3,ALS!$A:$A,0)+ROW(ALS!$A:$A)-1)," ","")="","",ISERROR(INDIRECT("ALS!"&amp;SUBSTITUTE(ADDRESS(1,$A87+($AN$7-$AN$8),4),"1","")&amp;MATCH(AI$3,ALS!$A:$A,0)+ROW(ALS!$A:$A)-1)),INDIRECT("ALS!"&amp;SUBSTITUTE(ADDRESS(1,$A87+($AN$7-$AN$8),4),"1","")&amp;MATCH(AI$3,ALS!$A:$A,0)+ROW(ALS!$A:$A)-1),OR(LOWER(SUBSTITUTE(SUBSTITUTE(INDIRECT("ALS!"&amp;SUBSTITUTE(ADDRESS(1,$A87+($AN$7-$AN$8),4),"1","")&amp;MATCH(AI$3,ALS!$A:$A,0)+ROW(ALS!$A:$A)-1),".","")," ",""))="nd",LOWER(SUBSTITUTE(SUBSTITUTE(INDIRECT("ALS!"&amp;SUBSTITUTE(ADDRESS(1,$A87+($AN$7-$AN$8),4),"1","")&amp;MATCH(AI$3,ALS!$A:$A,0)+ROW(ALS!$A:$A)-1),".","")," ",""))="ikkepåvist"),"n.d.",OR(LEFT(LOWER(SUBSTITUTE(SUBSTITUTE(INDIRECT("ALS!"&amp;SUBSTITUTE(ADDRESS(1,$A87+($AN$7-$AN$8),4),"1","")&amp;MATCH(AI$3,ALS!$A:$A,0)+ROW(ALS!$A:$A)-1),".",",")," ","")),2)="&lt; ",LEFT(LOWER(SUBSTITUTE(SUBSTITUTE(INDIRECT("ALS!"&amp;SUBSTITUTE(ADDRESS(1,$A87+($AN$7-$AN$8),4),"1","")&amp;MATCH(AI$3,ALS!$A:$A,0)+ROW(ALS!$A:$A)-1),".",",")," ","")),1)="&lt;"),"&lt;"&amp;VALUE(SUBSTITUTE(SUBSTITUTE(SUBSTITUTE(INDIRECT("ALS!"&amp;SUBSTITUTE(ADDRESS(1,$A87+($AN$7-$AN$8),4),"1","")&amp;MATCH(AI$3,ALS!$A:$A,0)+ROW(ALS!$A:$A)-1),".",",")," ",""),"&lt;",""))*AI$2,NOT(ISERROR(VALUE(SUBSTITUTE(SUBSTITUTE(INDIRECT("ALS!"&amp;SUBSTITUTE(ADDRESS(1,$A87+($AN$7-$AN$8),4),"1","")&amp;MATCH(AI$3,ALS!$A:$A,0)+ROW(ALS!$A:$A)-1),".",",")," ","")))),VALUE(SUBSTITUTE(SUBSTITUTE(INDIRECT("ALS!"&amp;SUBSTITUTE(ADDRESS(1,$A87+($AN$7-$AN$8),4),"1","")&amp;MATCH(AI$3,ALS!$A:$A,0)+ROW(ALS!$A:$A)-1),".",",")," ","")),TRUE,"ERROR")</f>
        <v>#VALUE!</v>
      </c>
      <c r="AJ87" s="26" t="e">
        <f ca="1">_xlfn.IFS(SUBSTITUTE(INDIRECT("ALS!"&amp;SUBSTITUTE(ADDRESS(1,$A87+($AN$7-$AN$8),4),"1","")&amp;MATCH(AJ$3,ALS!$A:$A,0)+ROW(ALS!$A:$A)-1)," ","")="","",ISERROR(INDIRECT("ALS!"&amp;SUBSTITUTE(ADDRESS(1,$A87+($AN$7-$AN$8),4),"1","")&amp;MATCH(AJ$3,ALS!$A:$A,0)+ROW(ALS!$A:$A)-1)),INDIRECT("ALS!"&amp;SUBSTITUTE(ADDRESS(1,$A87+($AN$7-$AN$8),4),"1","")&amp;MATCH(AJ$3,ALS!$A:$A,0)+ROW(ALS!$A:$A)-1),OR(LOWER(SUBSTITUTE(SUBSTITUTE(INDIRECT("ALS!"&amp;SUBSTITUTE(ADDRESS(1,$A87+($AN$7-$AN$8),4),"1","")&amp;MATCH(AJ$3,ALS!$A:$A,0)+ROW(ALS!$A:$A)-1),".","")," ",""))="nd",LOWER(SUBSTITUTE(SUBSTITUTE(INDIRECT("ALS!"&amp;SUBSTITUTE(ADDRESS(1,$A87+($AN$7-$AN$8),4),"1","")&amp;MATCH(AJ$3,ALS!$A:$A,0)+ROW(ALS!$A:$A)-1),".","")," ",""))="ikkepåvist"),"n.d.",OR(LEFT(LOWER(SUBSTITUTE(SUBSTITUTE(INDIRECT("ALS!"&amp;SUBSTITUTE(ADDRESS(1,$A87+($AN$7-$AN$8),4),"1","")&amp;MATCH(AJ$3,ALS!$A:$A,0)+ROW(ALS!$A:$A)-1),".",",")," ","")),2)="&lt; ",LEFT(LOWER(SUBSTITUTE(SUBSTITUTE(INDIRECT("ALS!"&amp;SUBSTITUTE(ADDRESS(1,$A87+($AN$7-$AN$8),4),"1","")&amp;MATCH(AJ$3,ALS!$A:$A,0)+ROW(ALS!$A:$A)-1),".",",")," ","")),1)="&lt;"),"&lt;"&amp;VALUE(SUBSTITUTE(SUBSTITUTE(SUBSTITUTE(INDIRECT("ALS!"&amp;SUBSTITUTE(ADDRESS(1,$A87+($AN$7-$AN$8),4),"1","")&amp;MATCH(AJ$3,ALS!$A:$A,0)+ROW(ALS!$A:$A)-1),".",",")," ",""),"&lt;",""))*AJ$2,NOT(ISERROR(VALUE(SUBSTITUTE(SUBSTITUTE(INDIRECT("ALS!"&amp;SUBSTITUTE(ADDRESS(1,$A87+($AN$7-$AN$8),4),"1","")&amp;MATCH(AJ$3,ALS!$A:$A,0)+ROW(ALS!$A:$A)-1),".",",")," ","")))),VALUE(SUBSTITUTE(SUBSTITUTE(INDIRECT("ALS!"&amp;SUBSTITUTE(ADDRESS(1,$A87+($AN$7-$AN$8),4),"1","")&amp;MATCH(AJ$3,ALS!$A:$A,0)+ROW(ALS!$A:$A)-1),".",",")," ","")),TRUE,"ERROR")</f>
        <v>#VALUE!</v>
      </c>
    </row>
    <row r="88" spans="1:36" x14ac:dyDescent="0.25">
      <c r="A88" t="e">
        <f t="shared" ca="1" si="8"/>
        <v>#VALUE!</v>
      </c>
      <c r="B88" t="e">
        <f ca="1">IF(
LEN(C88)&gt;0,
SUBSTITUTE(SUBSTITUTE(SUBSTITUTE(INDIRECT("ALS!"&amp;SUBSTITUTE(ADDRESS(1,A88+($AN$7-$AN$8),4),"1","")&amp;MATCH("ELEMENT",ALS!A:A,0)+ROW(ALS!A:A)-1),"Jord",""),"Sediment",""),C88,""),
SUBSTITUTE(SUBSTITUTE(INDIRECT("ALS!"&amp;SUBSTITUTE(ADDRESS(1,A88+($AN$7-$AN$8),4),"1","")&amp;MATCH("ELEMENT",ALS!A:A,0)+ROW(ALS!A:A)-1),"Jord",""),"Sediment","")
)</f>
        <v>#VALUE!</v>
      </c>
      <c r="C88" t="str">
        <f ca="1" xml:space="preserve">
_xlfn.LET(_xlpm.GetName,INDIRECT("ALS!"&amp;SUBSTITUTE(ADDRESS(1,A88+($AN$7-$AN$8),4),"1","")&amp;MATCH("ELEMENT",ALS!$A$1:$A$200,0)+ROW(ALS!$A$1:$A$200)-1),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88" s="22" t="e">
        <f ca="1">IF(ISERROR(INDIRECT("ALS!"&amp;SUBSTITUTE(ADDRESS(1,$A88+($AN$7-$AN$8),4),"1","")&amp;MATCH(D$3,ALS!$A:$A,0)+ROW(ALS!$A:$A)-1)),INDIRECT("ALS!"&amp;SUBSTITUTE(ADDRESS(1,$A88+($AN$7-$AN$8),4),"1","")&amp;MATCH(D$3,ALS!$A:$A,0)+ROW(ALS!$A:$A)-1),IF(INDIRECT("ALS!"&amp;SUBSTITUTE(ADDRESS(1,$A88+($AN$7-$AN$8),4),"1","")&amp;MATCH(D$3,ALS!$A:$A,0)+ROW(ALS!$A:$A)-1)="n.d.","n.d.",IF(VALUE(SUBSTITUTE(SUBSTITUTE(INDIRECT("ALS!"&amp;SUBSTITUTE(ADDRESS(1,$A88+($AN$7-$AN$8),4),"1","")&amp;MATCH(D$3,ALS!$A:$A,0)+ROW(ALS!$A:$A)-1),".",","),"&lt;",""))&lt;=AV$4,"&lt;"&amp;AV$4,VALUE(SUBSTITUTE(SUBSTITUTE(INDIRECT("ALS!"&amp;SUBSTITUTE(ADDRESS(1,$A88+($AN$7-$AN$8),4),"1","")&amp;MATCH(D$3,ALS!$A:$A,0)+ROW(ALS!$A:$A)-1),".",","),"&lt;","")))))</f>
        <v>#VALUE!</v>
      </c>
      <c r="E88" s="22" t="e">
        <f ca="1">IF(ISERROR(INDIRECT("ALS!"&amp;SUBSTITUTE(ADDRESS(1,$A88+($AN$7-$AN$8),4),"1","")&amp;MATCH(E$3,ALS!$A:$A,0)+ROW(ALS!$A:$A)-1)),INDIRECT("ALS!"&amp;SUBSTITUTE(ADDRESS(1,$A88+($AN$7-$AN$8),4),"1","")&amp;MATCH(E$3,ALS!$A:$A,0)+ROW(ALS!$A:$A)-1),IF(INDIRECT("ALS!"&amp;SUBSTITUTE(ADDRESS(1,$A88+($AN$7-$AN$8),4),"1","")&amp;MATCH(E$3,ALS!$A:$A,0)+ROW(ALS!$A:$A)-1)="n.d.","n.d.",IF(VALUE(SUBSTITUTE(SUBSTITUTE(INDIRECT("ALS!"&amp;SUBSTITUTE(ADDRESS(1,$A88+($AN$7-$AN$8),4),"1","")&amp;MATCH(E$3,ALS!$A:$A,0)+ROW(ALS!$A:$A)-1),".",","),"&lt;",""))&lt;=AW$4,"&lt;"&amp;AW$4,VALUE(SUBSTITUTE(SUBSTITUTE(INDIRECT("ALS!"&amp;SUBSTITUTE(ADDRESS(1,$A88+($AN$7-$AN$8),4),"1","")&amp;MATCH(E$3,ALS!$A:$A,0)+ROW(ALS!$A:$A)-1),".",","),"&lt;","")))))</f>
        <v>#VALUE!</v>
      </c>
      <c r="F88" s="22" t="e">
        <f ca="1">IF(ISERROR(INDIRECT("ALS!"&amp;SUBSTITUTE(ADDRESS(1,$A88+($AN$7-$AN$8),4),"1","")&amp;MATCH(F$3,ALS!$A:$A,0)+ROW(ALS!$A:$A)-1)),INDIRECT("ALS!"&amp;SUBSTITUTE(ADDRESS(1,$A88+($AN$7-$AN$8),4),"1","")&amp;MATCH(F$3,ALS!$A:$A,0)+ROW(ALS!$A:$A)-1),IF(INDIRECT("ALS!"&amp;SUBSTITUTE(ADDRESS(1,$A88+($AN$7-$AN$8),4),"1","")&amp;MATCH(F$3,ALS!$A:$A,0)+ROW(ALS!$A:$A)-1)="n.d.","n.d.",IF(VALUE(SUBSTITUTE(SUBSTITUTE(INDIRECT("ALS!"&amp;SUBSTITUTE(ADDRESS(1,$A88+($AN$7-$AN$8),4),"1","")&amp;MATCH(F$3,ALS!$A:$A,0)+ROW(ALS!$A:$A)-1),".",","),"&lt;",""))&lt;=AX$4,"&lt;"&amp;AX$4,VALUE(SUBSTITUTE(SUBSTITUTE(INDIRECT("ALS!"&amp;SUBSTITUTE(ADDRESS(1,$A88+($AN$7-$AN$8),4),"1","")&amp;MATCH(F$3,ALS!$A:$A,0)+ROW(ALS!$A:$A)-1),".",","),"&lt;","")))))</f>
        <v>#VALUE!</v>
      </c>
      <c r="G88" s="26" t="e">
        <f ca="1">_xlfn.LET(_xlpm.GetVal,INDIRECT("ALS!"&amp;SUBSTITUTE(ADDRESS(1,$A88+($AN$7-$AN$8),4),"1","")&amp;MATCH(G$3,ALS!$A:$A,0)+ROW(ALS!$A$1:$A$200)-1),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88" s="26" t="e">
        <f ca="1">_xlfn.LET(_xlpm.GetVal,INDIRECT("ALS!"&amp;SUBSTITUTE(ADDRESS(1,$A88+($AN$7-$AN$8),4),"1","")&amp;MATCH(H$3,ALS!$A:$A,0)+ROW(ALS!$A$1:$A$200)-1),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88" s="26" t="e">
        <f ca="1">_xlfn.LET(_xlpm.GetVal,INDIRECT("ALS!"&amp;SUBSTITUTE(ADDRESS(1,$A88+($AN$7-$AN$8),4),"1","")&amp;MATCH(I$3,ALS!$A:$A,0)+ROW(ALS!$A$1:$A$200)-1),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88" s="26" t="e">
        <f ca="1">_xlfn.LET(_xlpm.GetVal,INDIRECT("ALS!"&amp;SUBSTITUTE(ADDRESS(1,$A88+($AN$7-$AN$8),4),"1","")&amp;MATCH(J$3,ALS!$A:$A,0)+ROW(ALS!$A$1:$A$200)-1),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88" s="26" t="e">
        <f ca="1">_xlfn.LET(_xlpm.GetVal,INDIRECT("ALS!"&amp;SUBSTITUTE(ADDRESS(1,$A88+($AN$7-$AN$8),4),"1","")&amp;MATCH(K$3,ALS!$A:$A,0)+ROW(ALS!$A$1:$A$200)-1),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88" s="26" t="e">
        <f ca="1">_xlfn.LET(_xlpm.GetVal,INDIRECT("ALS!"&amp;SUBSTITUTE(ADDRESS(1,$A88+($AN$7-$AN$8),4),"1","")&amp;MATCH(L$3,ALS!$A:$A,0)+ROW(ALS!$A$1:$A$200)-1),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88" s="26" t="e">
        <f ca="1">_xlfn.LET(_xlpm.GetVal,INDIRECT("ALS!"&amp;SUBSTITUTE(ADDRESS(1,$A88+($AN$7-$AN$8),4),"1","")&amp;MATCH(M$3,ALS!$A:$A,0)+ROW(ALS!$A$1:$A$200)-1),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88" s="26" t="e">
        <f ca="1">_xlfn.LET(_xlpm.GetVal,INDIRECT("ALS!"&amp;SUBSTITUTE(ADDRESS(1,$A88+($AN$7-$AN$8),4),"1","")&amp;MATCH(N$3,ALS!$A:$A,0)+ROW(ALS!$A$1:$A$200)-1),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88" s="26" t="e">
        <f ca="1">_xlfn.LET(_xlpm.GetVal,INDIRECT("ALS!"&amp;SUBSTITUTE(ADDRESS(1,$A88+($AN$7-$AN$8),4),"1","")&amp;MATCH(O$3,ALS!$A:$A,0)+ROW(ALS!$A$1:$A$200)-1),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88" s="26" t="e">
        <f ca="1">_xlfn.LET(_xlpm.GetVal,INDIRECT("ALS!"&amp;SUBSTITUTE(ADDRESS(1,$A88+($AN$7-$AN$8),4),"1","")&amp;MATCH(P$3,ALS!$A:$A,0)+ROW(ALS!$A$1:$A$200)-1),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88" s="26" t="e">
        <f ca="1">_xlfn.LET(_xlpm.GetVal,INDIRECT("ALS!"&amp;SUBSTITUTE(ADDRESS(1,$A88+($AN$7-$AN$8),4),"1","")&amp;MATCH(Q$3,ALS!$A:$A,0)+ROW(ALS!$A$1:$A$200)-1),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88" s="26" t="e">
        <f ca="1">_xlfn.LET(_xlpm.GetVal,INDIRECT("ALS!"&amp;SUBSTITUTE(ADDRESS(1,$A88+($AN$7-$AN$8),4),"1","")&amp;MATCH(R$3,ALS!$A:$A,0)+ROW(ALS!$A$1:$A$200)-1),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88" s="26" t="e">
        <f ca="1">_xlfn.LET(_xlpm.GetVal,INDIRECT("ALS!"&amp;SUBSTITUTE(ADDRESS(1,$A88+($AN$7-$AN$8),4),"1","")&amp;MATCH(S$3,ALS!$A:$A,0)+ROW(ALS!$A$1:$A$200)-1),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88" s="26" t="e">
        <f ca="1">_xlfn.LET(_xlpm.GetVal,INDIRECT("ALS!"&amp;SUBSTITUTE(ADDRESS(1,$A88+($AN$7-$AN$8),4),"1","")&amp;MATCH(T$3,ALS!$A:$A,0)+ROW(ALS!$A$1:$A$200)-1),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88" s="26" t="e">
        <f ca="1">_xlfn.LET(_xlpm.GetVal,INDIRECT("ALS!"&amp;SUBSTITUTE(ADDRESS(1,$A88+($AN$7-$AN$8),4),"1","")&amp;MATCH(U$3,ALS!$A:$A,0)+ROW(ALS!$A$1:$A$200)-1),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88" s="26" t="e">
        <f ca="1">_xlfn.LET(_xlpm.GetVal,INDIRECT("ALS!"&amp;SUBSTITUTE(ADDRESS(1,$A88+($AN$7-$AN$8),4),"1","")&amp;MATCH(V$3,ALS!$A:$A,0)+ROW(ALS!$A$1:$A$200)-1),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88" s="26" t="e">
        <f ca="1">_xlfn.LET(_xlpm.GetVal,INDIRECT("ALS!"&amp;SUBSTITUTE(ADDRESS(1,$A88+($AN$7-$AN$8),4),"1","")&amp;MATCH(W$3,ALS!$A:$A,0)+ROW(ALS!$A$1:$A$200)-1),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88" s="26" t="e">
        <f ca="1">_xlfn.LET(_xlpm.GetVal,INDIRECT("ALS!"&amp;SUBSTITUTE(ADDRESS(1,$A88+($AN$7-$AN$8),4),"1","")&amp;MATCH(X$3,ALS!$A:$A,0)+ROW(ALS!$A$1:$A$200)-1),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88" s="26" t="e">
        <f ca="1">_xlfn.LET(_xlpm.GetVal,INDIRECT("ALS!"&amp;SUBSTITUTE(ADDRESS(1,$A88+($AN$7-$AN$8),4),"1","")&amp;MATCH(Y$3,ALS!$A:$A,0)+ROW(ALS!$A$1:$A$200)-1),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88" s="26" t="e">
        <f ca="1">_xlfn.LET(_xlpm.GetVal,INDIRECT("ALS!"&amp;SUBSTITUTE(ADDRESS(1,$A88+($AN$7-$AN$8),4),"1","")&amp;MATCH(Z$3,ALS!$A:$A,0)+ROW(ALS!$A$1:$A$200)-1),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88" s="26" t="e">
        <f ca="1">_xlfn.LET(_xlpm.GetVal,INDIRECT("ALS!"&amp;SUBSTITUTE(ADDRESS(1,$A88+($AN$7-$AN$8),4),"1","")&amp;MATCH(AA$3,ALS!$A:$A,0)+ROW(ALS!$A$1:$A$200)-1),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88" s="26" t="e">
        <f ca="1">_xlfn.LET(_xlpm.GetVal,INDIRECT("ALS!"&amp;SUBSTITUTE(ADDRESS(1,$A88+($AN$7-$AN$8),4),"1","")&amp;MATCH(AB$3,ALS!$A:$A,0)+ROW(ALS!$A$1:$A$200)-1),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88" s="26" t="e">
        <f ca="1">_xlfn.LET(_xlpm.GetVal,INDIRECT("ALS!"&amp;SUBSTITUTE(ADDRESS(1,$A88+($AN$7-$AN$8),4),"1","")&amp;MATCH(AC$3,ALS!$A:$A,0)+ROW(ALS!$A$1:$A$200)-1),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88" s="26" t="e">
        <f ca="1">_xlfn.LET(_xlpm.GetVal,INDIRECT("ALS!"&amp;SUBSTITUTE(ADDRESS(1,$A88+($AN$7-$AN$8),4),"1","")&amp;MATCH(AD$3,ALS!$A:$A,0)+ROW(ALS!$A$1:$A$200)-1),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88" s="26" t="e">
        <f ca="1">_xlfn.LET(_xlpm.GetVal,INDIRECT("ALS!"&amp;SUBSTITUTE(ADDRESS(1,$A88+($AN$7-$AN$8),4),"1","")&amp;MATCH(AE$3,ALS!$A:$A,0)+ROW(ALS!$A$1:$A$200)-1),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88" s="26" t="e">
        <f ca="1">_xlfn.LET(_xlpm.GetVal,INDIRECT("ALS!"&amp;SUBSTITUTE(ADDRESS(1,$A88+($AN$7-$AN$8),4),"1","")&amp;MATCH(AF$3,ALS!$A:$A,0)+ROW(ALS!$A$1:$A$200)-1),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88" s="26" t="e">
        <f ca="1">_xlfn.LET(_xlpm.GetVal,INDIRECT("ALS!"&amp;SUBSTITUTE(ADDRESS(1,$A88+($AN$7-$AN$8),4),"1","")&amp;MATCH(AG$3,ALS!$A:$A,0)+ROW(ALS!$A$1:$A$200)-1),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88" s="25" t="str">
        <f t="shared" ca="1" si="7"/>
        <v/>
      </c>
      <c r="AI88" s="26" t="e">
        <f ca="1">_xlfn.IFS(SUBSTITUTE(INDIRECT("ALS!"&amp;SUBSTITUTE(ADDRESS(1,$A88+($AN$7-$AN$8),4),"1","")&amp;MATCH(AI$3,ALS!$A:$A,0)+ROW(ALS!$A:$A)-1)," ","")="","",ISERROR(INDIRECT("ALS!"&amp;SUBSTITUTE(ADDRESS(1,$A88+($AN$7-$AN$8),4),"1","")&amp;MATCH(AI$3,ALS!$A:$A,0)+ROW(ALS!$A:$A)-1)),INDIRECT("ALS!"&amp;SUBSTITUTE(ADDRESS(1,$A88+($AN$7-$AN$8),4),"1","")&amp;MATCH(AI$3,ALS!$A:$A,0)+ROW(ALS!$A:$A)-1),OR(LOWER(SUBSTITUTE(SUBSTITUTE(INDIRECT("ALS!"&amp;SUBSTITUTE(ADDRESS(1,$A88+($AN$7-$AN$8),4),"1","")&amp;MATCH(AI$3,ALS!$A:$A,0)+ROW(ALS!$A:$A)-1),".","")," ",""))="nd",LOWER(SUBSTITUTE(SUBSTITUTE(INDIRECT("ALS!"&amp;SUBSTITUTE(ADDRESS(1,$A88+($AN$7-$AN$8),4),"1","")&amp;MATCH(AI$3,ALS!$A:$A,0)+ROW(ALS!$A:$A)-1),".","")," ",""))="ikkepåvist"),"n.d.",OR(LEFT(LOWER(SUBSTITUTE(SUBSTITUTE(INDIRECT("ALS!"&amp;SUBSTITUTE(ADDRESS(1,$A88+($AN$7-$AN$8),4),"1","")&amp;MATCH(AI$3,ALS!$A:$A,0)+ROW(ALS!$A:$A)-1),".",",")," ","")),2)="&lt; ",LEFT(LOWER(SUBSTITUTE(SUBSTITUTE(INDIRECT("ALS!"&amp;SUBSTITUTE(ADDRESS(1,$A88+($AN$7-$AN$8),4),"1","")&amp;MATCH(AI$3,ALS!$A:$A,0)+ROW(ALS!$A:$A)-1),".",",")," ","")),1)="&lt;"),"&lt;"&amp;VALUE(SUBSTITUTE(SUBSTITUTE(SUBSTITUTE(INDIRECT("ALS!"&amp;SUBSTITUTE(ADDRESS(1,$A88+($AN$7-$AN$8),4),"1","")&amp;MATCH(AI$3,ALS!$A:$A,0)+ROW(ALS!$A:$A)-1),".",",")," ",""),"&lt;",""))*AI$2,NOT(ISERROR(VALUE(SUBSTITUTE(SUBSTITUTE(INDIRECT("ALS!"&amp;SUBSTITUTE(ADDRESS(1,$A88+($AN$7-$AN$8),4),"1","")&amp;MATCH(AI$3,ALS!$A:$A,0)+ROW(ALS!$A:$A)-1),".",",")," ","")))),VALUE(SUBSTITUTE(SUBSTITUTE(INDIRECT("ALS!"&amp;SUBSTITUTE(ADDRESS(1,$A88+($AN$7-$AN$8),4),"1","")&amp;MATCH(AI$3,ALS!$A:$A,0)+ROW(ALS!$A:$A)-1),".",",")," ","")),TRUE,"ERROR")</f>
        <v>#VALUE!</v>
      </c>
      <c r="AJ88" s="26" t="e">
        <f ca="1">_xlfn.IFS(SUBSTITUTE(INDIRECT("ALS!"&amp;SUBSTITUTE(ADDRESS(1,$A88+($AN$7-$AN$8),4),"1","")&amp;MATCH(AJ$3,ALS!$A:$A,0)+ROW(ALS!$A:$A)-1)," ","")="","",ISERROR(INDIRECT("ALS!"&amp;SUBSTITUTE(ADDRESS(1,$A88+($AN$7-$AN$8),4),"1","")&amp;MATCH(AJ$3,ALS!$A:$A,0)+ROW(ALS!$A:$A)-1)),INDIRECT("ALS!"&amp;SUBSTITUTE(ADDRESS(1,$A88+($AN$7-$AN$8),4),"1","")&amp;MATCH(AJ$3,ALS!$A:$A,0)+ROW(ALS!$A:$A)-1),OR(LOWER(SUBSTITUTE(SUBSTITUTE(INDIRECT("ALS!"&amp;SUBSTITUTE(ADDRESS(1,$A88+($AN$7-$AN$8),4),"1","")&amp;MATCH(AJ$3,ALS!$A:$A,0)+ROW(ALS!$A:$A)-1),".","")," ",""))="nd",LOWER(SUBSTITUTE(SUBSTITUTE(INDIRECT("ALS!"&amp;SUBSTITUTE(ADDRESS(1,$A88+($AN$7-$AN$8),4),"1","")&amp;MATCH(AJ$3,ALS!$A:$A,0)+ROW(ALS!$A:$A)-1),".","")," ",""))="ikkepåvist"),"n.d.",OR(LEFT(LOWER(SUBSTITUTE(SUBSTITUTE(INDIRECT("ALS!"&amp;SUBSTITUTE(ADDRESS(1,$A88+($AN$7-$AN$8),4),"1","")&amp;MATCH(AJ$3,ALS!$A:$A,0)+ROW(ALS!$A:$A)-1),".",",")," ","")),2)="&lt; ",LEFT(LOWER(SUBSTITUTE(SUBSTITUTE(INDIRECT("ALS!"&amp;SUBSTITUTE(ADDRESS(1,$A88+($AN$7-$AN$8),4),"1","")&amp;MATCH(AJ$3,ALS!$A:$A,0)+ROW(ALS!$A:$A)-1),".",",")," ","")),1)="&lt;"),"&lt;"&amp;VALUE(SUBSTITUTE(SUBSTITUTE(SUBSTITUTE(INDIRECT("ALS!"&amp;SUBSTITUTE(ADDRESS(1,$A88+($AN$7-$AN$8),4),"1","")&amp;MATCH(AJ$3,ALS!$A:$A,0)+ROW(ALS!$A:$A)-1),".",",")," ",""),"&lt;",""))*AJ$2,NOT(ISERROR(VALUE(SUBSTITUTE(SUBSTITUTE(INDIRECT("ALS!"&amp;SUBSTITUTE(ADDRESS(1,$A88+($AN$7-$AN$8),4),"1","")&amp;MATCH(AJ$3,ALS!$A:$A,0)+ROW(ALS!$A:$A)-1),".",",")," ","")))),VALUE(SUBSTITUTE(SUBSTITUTE(INDIRECT("ALS!"&amp;SUBSTITUTE(ADDRESS(1,$A88+($AN$7-$AN$8),4),"1","")&amp;MATCH(AJ$3,ALS!$A:$A,0)+ROW(ALS!$A:$A)-1),".",",")," ","")),TRUE,"ERROR")</f>
        <v>#VALUE!</v>
      </c>
    </row>
    <row r="89" spans="1:36" x14ac:dyDescent="0.25">
      <c r="A89" t="e">
        <f t="shared" ca="1" si="8"/>
        <v>#VALUE!</v>
      </c>
      <c r="B89" t="e">
        <f ca="1">IF(
LEN(C89)&gt;0,
SUBSTITUTE(SUBSTITUTE(SUBSTITUTE(INDIRECT("ALS!"&amp;SUBSTITUTE(ADDRESS(1,A89+($AN$7-$AN$8),4),"1","")&amp;MATCH("ELEMENT",ALS!A:A,0)+ROW(ALS!A:A)-1),"Jord",""),"Sediment",""),C89,""),
SUBSTITUTE(SUBSTITUTE(INDIRECT("ALS!"&amp;SUBSTITUTE(ADDRESS(1,A89+($AN$7-$AN$8),4),"1","")&amp;MATCH("ELEMENT",ALS!A:A,0)+ROW(ALS!A:A)-1),"Jord",""),"Sediment","")
)</f>
        <v>#VALUE!</v>
      </c>
      <c r="C89" t="str">
        <f ca="1" xml:space="preserve">
_xlfn.LET(_xlpm.GetName,INDIRECT("ALS!"&amp;SUBSTITUTE(ADDRESS(1,A89+($AN$7-$AN$8),4),"1","")&amp;MATCH("ELEMENT",ALS!$A$1:$A$200,0)+ROW(ALS!$A$1:$A$200)-1),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89" s="22" t="e">
        <f ca="1">IF(ISERROR(INDIRECT("ALS!"&amp;SUBSTITUTE(ADDRESS(1,$A89+($AN$7-$AN$8),4),"1","")&amp;MATCH(D$3,ALS!$A:$A,0)+ROW(ALS!$A:$A)-1)),INDIRECT("ALS!"&amp;SUBSTITUTE(ADDRESS(1,$A89+($AN$7-$AN$8),4),"1","")&amp;MATCH(D$3,ALS!$A:$A,0)+ROW(ALS!$A:$A)-1),IF(INDIRECT("ALS!"&amp;SUBSTITUTE(ADDRESS(1,$A89+($AN$7-$AN$8),4),"1","")&amp;MATCH(D$3,ALS!$A:$A,0)+ROW(ALS!$A:$A)-1)="n.d.","n.d.",IF(VALUE(SUBSTITUTE(SUBSTITUTE(INDIRECT("ALS!"&amp;SUBSTITUTE(ADDRESS(1,$A89+($AN$7-$AN$8),4),"1","")&amp;MATCH(D$3,ALS!$A:$A,0)+ROW(ALS!$A:$A)-1),".",","),"&lt;",""))&lt;=AV$4,"&lt;"&amp;AV$4,VALUE(SUBSTITUTE(SUBSTITUTE(INDIRECT("ALS!"&amp;SUBSTITUTE(ADDRESS(1,$A89+($AN$7-$AN$8),4),"1","")&amp;MATCH(D$3,ALS!$A:$A,0)+ROW(ALS!$A:$A)-1),".",","),"&lt;","")))))</f>
        <v>#VALUE!</v>
      </c>
      <c r="E89" s="22" t="e">
        <f ca="1">IF(ISERROR(INDIRECT("ALS!"&amp;SUBSTITUTE(ADDRESS(1,$A89+($AN$7-$AN$8),4),"1","")&amp;MATCH(E$3,ALS!$A:$A,0)+ROW(ALS!$A:$A)-1)),INDIRECT("ALS!"&amp;SUBSTITUTE(ADDRESS(1,$A89+($AN$7-$AN$8),4),"1","")&amp;MATCH(E$3,ALS!$A:$A,0)+ROW(ALS!$A:$A)-1),IF(INDIRECT("ALS!"&amp;SUBSTITUTE(ADDRESS(1,$A89+($AN$7-$AN$8),4),"1","")&amp;MATCH(E$3,ALS!$A:$A,0)+ROW(ALS!$A:$A)-1)="n.d.","n.d.",IF(VALUE(SUBSTITUTE(SUBSTITUTE(INDIRECT("ALS!"&amp;SUBSTITUTE(ADDRESS(1,$A89+($AN$7-$AN$8),4),"1","")&amp;MATCH(E$3,ALS!$A:$A,0)+ROW(ALS!$A:$A)-1),".",","),"&lt;",""))&lt;=AW$4,"&lt;"&amp;AW$4,VALUE(SUBSTITUTE(SUBSTITUTE(INDIRECT("ALS!"&amp;SUBSTITUTE(ADDRESS(1,$A89+($AN$7-$AN$8),4),"1","")&amp;MATCH(E$3,ALS!$A:$A,0)+ROW(ALS!$A:$A)-1),".",","),"&lt;","")))))</f>
        <v>#VALUE!</v>
      </c>
      <c r="F89" s="22" t="e">
        <f ca="1">IF(ISERROR(INDIRECT("ALS!"&amp;SUBSTITUTE(ADDRESS(1,$A89+($AN$7-$AN$8),4),"1","")&amp;MATCH(F$3,ALS!$A:$A,0)+ROW(ALS!$A:$A)-1)),INDIRECT("ALS!"&amp;SUBSTITUTE(ADDRESS(1,$A89+($AN$7-$AN$8),4),"1","")&amp;MATCH(F$3,ALS!$A:$A,0)+ROW(ALS!$A:$A)-1),IF(INDIRECT("ALS!"&amp;SUBSTITUTE(ADDRESS(1,$A89+($AN$7-$AN$8),4),"1","")&amp;MATCH(F$3,ALS!$A:$A,0)+ROW(ALS!$A:$A)-1)="n.d.","n.d.",IF(VALUE(SUBSTITUTE(SUBSTITUTE(INDIRECT("ALS!"&amp;SUBSTITUTE(ADDRESS(1,$A89+($AN$7-$AN$8),4),"1","")&amp;MATCH(F$3,ALS!$A:$A,0)+ROW(ALS!$A:$A)-1),".",","),"&lt;",""))&lt;=AX$4,"&lt;"&amp;AX$4,VALUE(SUBSTITUTE(SUBSTITUTE(INDIRECT("ALS!"&amp;SUBSTITUTE(ADDRESS(1,$A89+($AN$7-$AN$8),4),"1","")&amp;MATCH(F$3,ALS!$A:$A,0)+ROW(ALS!$A:$A)-1),".",","),"&lt;","")))))</f>
        <v>#VALUE!</v>
      </c>
      <c r="G89" s="26" t="e">
        <f ca="1">_xlfn.LET(_xlpm.GetVal,INDIRECT("ALS!"&amp;SUBSTITUTE(ADDRESS(1,$A89+($AN$7-$AN$8),4),"1","")&amp;MATCH(G$3,ALS!$A:$A,0)+ROW(ALS!$A$1:$A$200)-1),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89" s="26" t="e">
        <f ca="1">_xlfn.LET(_xlpm.GetVal,INDIRECT("ALS!"&amp;SUBSTITUTE(ADDRESS(1,$A89+($AN$7-$AN$8),4),"1","")&amp;MATCH(H$3,ALS!$A:$A,0)+ROW(ALS!$A$1:$A$200)-1),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89" s="26" t="e">
        <f ca="1">_xlfn.LET(_xlpm.GetVal,INDIRECT("ALS!"&amp;SUBSTITUTE(ADDRESS(1,$A89+($AN$7-$AN$8),4),"1","")&amp;MATCH(I$3,ALS!$A:$A,0)+ROW(ALS!$A$1:$A$200)-1),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89" s="26" t="e">
        <f ca="1">_xlfn.LET(_xlpm.GetVal,INDIRECT("ALS!"&amp;SUBSTITUTE(ADDRESS(1,$A89+($AN$7-$AN$8),4),"1","")&amp;MATCH(J$3,ALS!$A:$A,0)+ROW(ALS!$A$1:$A$200)-1),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89" s="26" t="e">
        <f ca="1">_xlfn.LET(_xlpm.GetVal,INDIRECT("ALS!"&amp;SUBSTITUTE(ADDRESS(1,$A89+($AN$7-$AN$8),4),"1","")&amp;MATCH(K$3,ALS!$A:$A,0)+ROW(ALS!$A$1:$A$200)-1),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89" s="26" t="e">
        <f ca="1">_xlfn.LET(_xlpm.GetVal,INDIRECT("ALS!"&amp;SUBSTITUTE(ADDRESS(1,$A89+($AN$7-$AN$8),4),"1","")&amp;MATCH(L$3,ALS!$A:$A,0)+ROW(ALS!$A$1:$A$200)-1),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89" s="26" t="e">
        <f ca="1">_xlfn.LET(_xlpm.GetVal,INDIRECT("ALS!"&amp;SUBSTITUTE(ADDRESS(1,$A89+($AN$7-$AN$8),4),"1","")&amp;MATCH(M$3,ALS!$A:$A,0)+ROW(ALS!$A$1:$A$200)-1),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89" s="26" t="e">
        <f ca="1">_xlfn.LET(_xlpm.GetVal,INDIRECT("ALS!"&amp;SUBSTITUTE(ADDRESS(1,$A89+($AN$7-$AN$8),4),"1","")&amp;MATCH(N$3,ALS!$A:$A,0)+ROW(ALS!$A$1:$A$200)-1),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89" s="26" t="e">
        <f ca="1">_xlfn.LET(_xlpm.GetVal,INDIRECT("ALS!"&amp;SUBSTITUTE(ADDRESS(1,$A89+($AN$7-$AN$8),4),"1","")&amp;MATCH(O$3,ALS!$A:$A,0)+ROW(ALS!$A$1:$A$200)-1),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89" s="26" t="e">
        <f ca="1">_xlfn.LET(_xlpm.GetVal,INDIRECT("ALS!"&amp;SUBSTITUTE(ADDRESS(1,$A89+($AN$7-$AN$8),4),"1","")&amp;MATCH(P$3,ALS!$A:$A,0)+ROW(ALS!$A$1:$A$200)-1),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89" s="26" t="e">
        <f ca="1">_xlfn.LET(_xlpm.GetVal,INDIRECT("ALS!"&amp;SUBSTITUTE(ADDRESS(1,$A89+($AN$7-$AN$8),4),"1","")&amp;MATCH(Q$3,ALS!$A:$A,0)+ROW(ALS!$A$1:$A$200)-1),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89" s="26" t="e">
        <f ca="1">_xlfn.LET(_xlpm.GetVal,INDIRECT("ALS!"&amp;SUBSTITUTE(ADDRESS(1,$A89+($AN$7-$AN$8),4),"1","")&amp;MATCH(R$3,ALS!$A:$A,0)+ROW(ALS!$A$1:$A$200)-1),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89" s="26" t="e">
        <f ca="1">_xlfn.LET(_xlpm.GetVal,INDIRECT("ALS!"&amp;SUBSTITUTE(ADDRESS(1,$A89+($AN$7-$AN$8),4),"1","")&amp;MATCH(S$3,ALS!$A:$A,0)+ROW(ALS!$A$1:$A$200)-1),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89" s="26" t="e">
        <f ca="1">_xlfn.LET(_xlpm.GetVal,INDIRECT("ALS!"&amp;SUBSTITUTE(ADDRESS(1,$A89+($AN$7-$AN$8),4),"1","")&amp;MATCH(T$3,ALS!$A:$A,0)+ROW(ALS!$A$1:$A$200)-1),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89" s="26" t="e">
        <f ca="1">_xlfn.LET(_xlpm.GetVal,INDIRECT("ALS!"&amp;SUBSTITUTE(ADDRESS(1,$A89+($AN$7-$AN$8),4),"1","")&amp;MATCH(U$3,ALS!$A:$A,0)+ROW(ALS!$A$1:$A$200)-1),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89" s="26" t="e">
        <f ca="1">_xlfn.LET(_xlpm.GetVal,INDIRECT("ALS!"&amp;SUBSTITUTE(ADDRESS(1,$A89+($AN$7-$AN$8),4),"1","")&amp;MATCH(V$3,ALS!$A:$A,0)+ROW(ALS!$A$1:$A$200)-1),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89" s="26" t="e">
        <f ca="1">_xlfn.LET(_xlpm.GetVal,INDIRECT("ALS!"&amp;SUBSTITUTE(ADDRESS(1,$A89+($AN$7-$AN$8),4),"1","")&amp;MATCH(W$3,ALS!$A:$A,0)+ROW(ALS!$A$1:$A$200)-1),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89" s="26" t="e">
        <f ca="1">_xlfn.LET(_xlpm.GetVal,INDIRECT("ALS!"&amp;SUBSTITUTE(ADDRESS(1,$A89+($AN$7-$AN$8),4),"1","")&amp;MATCH(X$3,ALS!$A:$A,0)+ROW(ALS!$A$1:$A$200)-1),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89" s="26" t="e">
        <f ca="1">_xlfn.LET(_xlpm.GetVal,INDIRECT("ALS!"&amp;SUBSTITUTE(ADDRESS(1,$A89+($AN$7-$AN$8),4),"1","")&amp;MATCH(Y$3,ALS!$A:$A,0)+ROW(ALS!$A$1:$A$200)-1),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89" s="26" t="e">
        <f ca="1">_xlfn.LET(_xlpm.GetVal,INDIRECT("ALS!"&amp;SUBSTITUTE(ADDRESS(1,$A89+($AN$7-$AN$8),4),"1","")&amp;MATCH(Z$3,ALS!$A:$A,0)+ROW(ALS!$A$1:$A$200)-1),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89" s="26" t="e">
        <f ca="1">_xlfn.LET(_xlpm.GetVal,INDIRECT("ALS!"&amp;SUBSTITUTE(ADDRESS(1,$A89+($AN$7-$AN$8),4),"1","")&amp;MATCH(AA$3,ALS!$A:$A,0)+ROW(ALS!$A$1:$A$200)-1),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89" s="26" t="e">
        <f ca="1">_xlfn.LET(_xlpm.GetVal,INDIRECT("ALS!"&amp;SUBSTITUTE(ADDRESS(1,$A89+($AN$7-$AN$8),4),"1","")&amp;MATCH(AB$3,ALS!$A:$A,0)+ROW(ALS!$A$1:$A$200)-1),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89" s="26" t="e">
        <f ca="1">_xlfn.LET(_xlpm.GetVal,INDIRECT("ALS!"&amp;SUBSTITUTE(ADDRESS(1,$A89+($AN$7-$AN$8),4),"1","")&amp;MATCH(AC$3,ALS!$A:$A,0)+ROW(ALS!$A$1:$A$200)-1),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89" s="26" t="e">
        <f ca="1">_xlfn.LET(_xlpm.GetVal,INDIRECT("ALS!"&amp;SUBSTITUTE(ADDRESS(1,$A89+($AN$7-$AN$8),4),"1","")&amp;MATCH(AD$3,ALS!$A:$A,0)+ROW(ALS!$A$1:$A$200)-1),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89" s="26" t="e">
        <f ca="1">_xlfn.LET(_xlpm.GetVal,INDIRECT("ALS!"&amp;SUBSTITUTE(ADDRESS(1,$A89+($AN$7-$AN$8),4),"1","")&amp;MATCH(AE$3,ALS!$A:$A,0)+ROW(ALS!$A$1:$A$200)-1),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89" s="26" t="e">
        <f ca="1">_xlfn.LET(_xlpm.GetVal,INDIRECT("ALS!"&amp;SUBSTITUTE(ADDRESS(1,$A89+($AN$7-$AN$8),4),"1","")&amp;MATCH(AF$3,ALS!$A:$A,0)+ROW(ALS!$A$1:$A$200)-1),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89" s="26" t="e">
        <f ca="1">_xlfn.LET(_xlpm.GetVal,INDIRECT("ALS!"&amp;SUBSTITUTE(ADDRESS(1,$A89+($AN$7-$AN$8),4),"1","")&amp;MATCH(AG$3,ALS!$A:$A,0)+ROW(ALS!$A$1:$A$200)-1),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89" s="25" t="str">
        <f t="shared" ca="1" si="7"/>
        <v/>
      </c>
      <c r="AI89" s="26" t="e">
        <f ca="1">_xlfn.IFS(SUBSTITUTE(INDIRECT("ALS!"&amp;SUBSTITUTE(ADDRESS(1,$A89+($AN$7-$AN$8),4),"1","")&amp;MATCH(AI$3,ALS!$A:$A,0)+ROW(ALS!$A:$A)-1)," ","")="","",ISERROR(INDIRECT("ALS!"&amp;SUBSTITUTE(ADDRESS(1,$A89+($AN$7-$AN$8),4),"1","")&amp;MATCH(AI$3,ALS!$A:$A,0)+ROW(ALS!$A:$A)-1)),INDIRECT("ALS!"&amp;SUBSTITUTE(ADDRESS(1,$A89+($AN$7-$AN$8),4),"1","")&amp;MATCH(AI$3,ALS!$A:$A,0)+ROW(ALS!$A:$A)-1),OR(LOWER(SUBSTITUTE(SUBSTITUTE(INDIRECT("ALS!"&amp;SUBSTITUTE(ADDRESS(1,$A89+($AN$7-$AN$8),4),"1","")&amp;MATCH(AI$3,ALS!$A:$A,0)+ROW(ALS!$A:$A)-1),".","")," ",""))="nd",LOWER(SUBSTITUTE(SUBSTITUTE(INDIRECT("ALS!"&amp;SUBSTITUTE(ADDRESS(1,$A89+($AN$7-$AN$8),4),"1","")&amp;MATCH(AI$3,ALS!$A:$A,0)+ROW(ALS!$A:$A)-1),".","")," ",""))="ikkepåvist"),"n.d.",OR(LEFT(LOWER(SUBSTITUTE(SUBSTITUTE(INDIRECT("ALS!"&amp;SUBSTITUTE(ADDRESS(1,$A89+($AN$7-$AN$8),4),"1","")&amp;MATCH(AI$3,ALS!$A:$A,0)+ROW(ALS!$A:$A)-1),".",",")," ","")),2)="&lt; ",LEFT(LOWER(SUBSTITUTE(SUBSTITUTE(INDIRECT("ALS!"&amp;SUBSTITUTE(ADDRESS(1,$A89+($AN$7-$AN$8),4),"1","")&amp;MATCH(AI$3,ALS!$A:$A,0)+ROW(ALS!$A:$A)-1),".",",")," ","")),1)="&lt;"),"&lt;"&amp;VALUE(SUBSTITUTE(SUBSTITUTE(SUBSTITUTE(INDIRECT("ALS!"&amp;SUBSTITUTE(ADDRESS(1,$A89+($AN$7-$AN$8),4),"1","")&amp;MATCH(AI$3,ALS!$A:$A,0)+ROW(ALS!$A:$A)-1),".",",")," ",""),"&lt;",""))*AI$2,NOT(ISERROR(VALUE(SUBSTITUTE(SUBSTITUTE(INDIRECT("ALS!"&amp;SUBSTITUTE(ADDRESS(1,$A89+($AN$7-$AN$8),4),"1","")&amp;MATCH(AI$3,ALS!$A:$A,0)+ROW(ALS!$A:$A)-1),".",",")," ","")))),VALUE(SUBSTITUTE(SUBSTITUTE(INDIRECT("ALS!"&amp;SUBSTITUTE(ADDRESS(1,$A89+($AN$7-$AN$8),4),"1","")&amp;MATCH(AI$3,ALS!$A:$A,0)+ROW(ALS!$A:$A)-1),".",",")," ","")),TRUE,"ERROR")</f>
        <v>#VALUE!</v>
      </c>
      <c r="AJ89" s="26" t="e">
        <f ca="1">_xlfn.IFS(SUBSTITUTE(INDIRECT("ALS!"&amp;SUBSTITUTE(ADDRESS(1,$A89+($AN$7-$AN$8),4),"1","")&amp;MATCH(AJ$3,ALS!$A:$A,0)+ROW(ALS!$A:$A)-1)," ","")="","",ISERROR(INDIRECT("ALS!"&amp;SUBSTITUTE(ADDRESS(1,$A89+($AN$7-$AN$8),4),"1","")&amp;MATCH(AJ$3,ALS!$A:$A,0)+ROW(ALS!$A:$A)-1)),INDIRECT("ALS!"&amp;SUBSTITUTE(ADDRESS(1,$A89+($AN$7-$AN$8),4),"1","")&amp;MATCH(AJ$3,ALS!$A:$A,0)+ROW(ALS!$A:$A)-1),OR(LOWER(SUBSTITUTE(SUBSTITUTE(INDIRECT("ALS!"&amp;SUBSTITUTE(ADDRESS(1,$A89+($AN$7-$AN$8),4),"1","")&amp;MATCH(AJ$3,ALS!$A:$A,0)+ROW(ALS!$A:$A)-1),".","")," ",""))="nd",LOWER(SUBSTITUTE(SUBSTITUTE(INDIRECT("ALS!"&amp;SUBSTITUTE(ADDRESS(1,$A89+($AN$7-$AN$8),4),"1","")&amp;MATCH(AJ$3,ALS!$A:$A,0)+ROW(ALS!$A:$A)-1),".","")," ",""))="ikkepåvist"),"n.d.",OR(LEFT(LOWER(SUBSTITUTE(SUBSTITUTE(INDIRECT("ALS!"&amp;SUBSTITUTE(ADDRESS(1,$A89+($AN$7-$AN$8),4),"1","")&amp;MATCH(AJ$3,ALS!$A:$A,0)+ROW(ALS!$A:$A)-1),".",",")," ","")),2)="&lt; ",LEFT(LOWER(SUBSTITUTE(SUBSTITUTE(INDIRECT("ALS!"&amp;SUBSTITUTE(ADDRESS(1,$A89+($AN$7-$AN$8),4),"1","")&amp;MATCH(AJ$3,ALS!$A:$A,0)+ROW(ALS!$A:$A)-1),".",",")," ","")),1)="&lt;"),"&lt;"&amp;VALUE(SUBSTITUTE(SUBSTITUTE(SUBSTITUTE(INDIRECT("ALS!"&amp;SUBSTITUTE(ADDRESS(1,$A89+($AN$7-$AN$8),4),"1","")&amp;MATCH(AJ$3,ALS!$A:$A,0)+ROW(ALS!$A:$A)-1),".",",")," ",""),"&lt;",""))*AJ$2,NOT(ISERROR(VALUE(SUBSTITUTE(SUBSTITUTE(INDIRECT("ALS!"&amp;SUBSTITUTE(ADDRESS(1,$A89+($AN$7-$AN$8),4),"1","")&amp;MATCH(AJ$3,ALS!$A:$A,0)+ROW(ALS!$A:$A)-1),".",",")," ","")))),VALUE(SUBSTITUTE(SUBSTITUTE(INDIRECT("ALS!"&amp;SUBSTITUTE(ADDRESS(1,$A89+($AN$7-$AN$8),4),"1","")&amp;MATCH(AJ$3,ALS!$A:$A,0)+ROW(ALS!$A:$A)-1),".",",")," ","")),TRUE,"ERROR")</f>
        <v>#VALUE!</v>
      </c>
    </row>
    <row r="90" spans="1:36" x14ac:dyDescent="0.25">
      <c r="A90" t="e">
        <f t="shared" ca="1" si="8"/>
        <v>#VALUE!</v>
      </c>
      <c r="B90" t="e">
        <f ca="1">IF(
LEN(C90)&gt;0,
SUBSTITUTE(SUBSTITUTE(SUBSTITUTE(INDIRECT("ALS!"&amp;SUBSTITUTE(ADDRESS(1,A90+($AN$7-$AN$8),4),"1","")&amp;MATCH("ELEMENT",ALS!A:A,0)+ROW(ALS!A:A)-1),"Jord",""),"Sediment",""),C90,""),
SUBSTITUTE(SUBSTITUTE(INDIRECT("ALS!"&amp;SUBSTITUTE(ADDRESS(1,A90+($AN$7-$AN$8),4),"1","")&amp;MATCH("ELEMENT",ALS!A:A,0)+ROW(ALS!A:A)-1),"Jord",""),"Sediment","")
)</f>
        <v>#VALUE!</v>
      </c>
      <c r="C90" t="str">
        <f ca="1" xml:space="preserve">
_xlfn.LET(_xlpm.GetName,INDIRECT("ALS!"&amp;SUBSTITUTE(ADDRESS(1,A90+($AN$7-$AN$8),4),"1","")&amp;MATCH("ELEMENT",ALS!$A$1:$A$200,0)+ROW(ALS!$A$1:$A$200)-1),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90" s="22" t="e">
        <f ca="1">IF(ISERROR(INDIRECT("ALS!"&amp;SUBSTITUTE(ADDRESS(1,$A90+($AN$7-$AN$8),4),"1","")&amp;MATCH(D$3,ALS!$A:$A,0)+ROW(ALS!$A:$A)-1)),INDIRECT("ALS!"&amp;SUBSTITUTE(ADDRESS(1,$A90+($AN$7-$AN$8),4),"1","")&amp;MATCH(D$3,ALS!$A:$A,0)+ROW(ALS!$A:$A)-1),IF(INDIRECT("ALS!"&amp;SUBSTITUTE(ADDRESS(1,$A90+($AN$7-$AN$8),4),"1","")&amp;MATCH(D$3,ALS!$A:$A,0)+ROW(ALS!$A:$A)-1)="n.d.","n.d.",IF(VALUE(SUBSTITUTE(SUBSTITUTE(INDIRECT("ALS!"&amp;SUBSTITUTE(ADDRESS(1,$A90+($AN$7-$AN$8),4),"1","")&amp;MATCH(D$3,ALS!$A:$A,0)+ROW(ALS!$A:$A)-1),".",","),"&lt;",""))&lt;=AV$4,"&lt;"&amp;AV$4,VALUE(SUBSTITUTE(SUBSTITUTE(INDIRECT("ALS!"&amp;SUBSTITUTE(ADDRESS(1,$A90+($AN$7-$AN$8),4),"1","")&amp;MATCH(D$3,ALS!$A:$A,0)+ROW(ALS!$A:$A)-1),".",","),"&lt;","")))))</f>
        <v>#VALUE!</v>
      </c>
      <c r="E90" s="22" t="e">
        <f ca="1">IF(ISERROR(INDIRECT("ALS!"&amp;SUBSTITUTE(ADDRESS(1,$A90+($AN$7-$AN$8),4),"1","")&amp;MATCH(E$3,ALS!$A:$A,0)+ROW(ALS!$A:$A)-1)),INDIRECT("ALS!"&amp;SUBSTITUTE(ADDRESS(1,$A90+($AN$7-$AN$8),4),"1","")&amp;MATCH(E$3,ALS!$A:$A,0)+ROW(ALS!$A:$A)-1),IF(INDIRECT("ALS!"&amp;SUBSTITUTE(ADDRESS(1,$A90+($AN$7-$AN$8),4),"1","")&amp;MATCH(E$3,ALS!$A:$A,0)+ROW(ALS!$A:$A)-1)="n.d.","n.d.",IF(VALUE(SUBSTITUTE(SUBSTITUTE(INDIRECT("ALS!"&amp;SUBSTITUTE(ADDRESS(1,$A90+($AN$7-$AN$8),4),"1","")&amp;MATCH(E$3,ALS!$A:$A,0)+ROW(ALS!$A:$A)-1),".",","),"&lt;",""))&lt;=AW$4,"&lt;"&amp;AW$4,VALUE(SUBSTITUTE(SUBSTITUTE(INDIRECT("ALS!"&amp;SUBSTITUTE(ADDRESS(1,$A90+($AN$7-$AN$8),4),"1","")&amp;MATCH(E$3,ALS!$A:$A,0)+ROW(ALS!$A:$A)-1),".",","),"&lt;","")))))</f>
        <v>#VALUE!</v>
      </c>
      <c r="F90" s="22" t="e">
        <f ca="1">IF(ISERROR(INDIRECT("ALS!"&amp;SUBSTITUTE(ADDRESS(1,$A90+($AN$7-$AN$8),4),"1","")&amp;MATCH(F$3,ALS!$A:$A,0)+ROW(ALS!$A:$A)-1)),INDIRECT("ALS!"&amp;SUBSTITUTE(ADDRESS(1,$A90+($AN$7-$AN$8),4),"1","")&amp;MATCH(F$3,ALS!$A:$A,0)+ROW(ALS!$A:$A)-1),IF(INDIRECT("ALS!"&amp;SUBSTITUTE(ADDRESS(1,$A90+($AN$7-$AN$8),4),"1","")&amp;MATCH(F$3,ALS!$A:$A,0)+ROW(ALS!$A:$A)-1)="n.d.","n.d.",IF(VALUE(SUBSTITUTE(SUBSTITUTE(INDIRECT("ALS!"&amp;SUBSTITUTE(ADDRESS(1,$A90+($AN$7-$AN$8),4),"1","")&amp;MATCH(F$3,ALS!$A:$A,0)+ROW(ALS!$A:$A)-1),".",","),"&lt;",""))&lt;=AX$4,"&lt;"&amp;AX$4,VALUE(SUBSTITUTE(SUBSTITUTE(INDIRECT("ALS!"&amp;SUBSTITUTE(ADDRESS(1,$A90+($AN$7-$AN$8),4),"1","")&amp;MATCH(F$3,ALS!$A:$A,0)+ROW(ALS!$A:$A)-1),".",","),"&lt;","")))))</f>
        <v>#VALUE!</v>
      </c>
      <c r="G90" s="26" t="e">
        <f ca="1">_xlfn.LET(_xlpm.GetVal,INDIRECT("ALS!"&amp;SUBSTITUTE(ADDRESS(1,$A90+($AN$7-$AN$8),4),"1","")&amp;MATCH(G$3,ALS!$A:$A,0)+ROW(ALS!$A$1:$A$200)-1),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90" s="26" t="e">
        <f ca="1">_xlfn.LET(_xlpm.GetVal,INDIRECT("ALS!"&amp;SUBSTITUTE(ADDRESS(1,$A90+($AN$7-$AN$8),4),"1","")&amp;MATCH(H$3,ALS!$A:$A,0)+ROW(ALS!$A$1:$A$200)-1),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90" s="26" t="e">
        <f ca="1">_xlfn.LET(_xlpm.GetVal,INDIRECT("ALS!"&amp;SUBSTITUTE(ADDRESS(1,$A90+($AN$7-$AN$8),4),"1","")&amp;MATCH(I$3,ALS!$A:$A,0)+ROW(ALS!$A$1:$A$200)-1),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90" s="26" t="e">
        <f ca="1">_xlfn.LET(_xlpm.GetVal,INDIRECT("ALS!"&amp;SUBSTITUTE(ADDRESS(1,$A90+($AN$7-$AN$8),4),"1","")&amp;MATCH(J$3,ALS!$A:$A,0)+ROW(ALS!$A$1:$A$200)-1),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90" s="26" t="e">
        <f ca="1">_xlfn.LET(_xlpm.GetVal,INDIRECT("ALS!"&amp;SUBSTITUTE(ADDRESS(1,$A90+($AN$7-$AN$8),4),"1","")&amp;MATCH(K$3,ALS!$A:$A,0)+ROW(ALS!$A$1:$A$200)-1),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90" s="26" t="e">
        <f ca="1">_xlfn.LET(_xlpm.GetVal,INDIRECT("ALS!"&amp;SUBSTITUTE(ADDRESS(1,$A90+($AN$7-$AN$8),4),"1","")&amp;MATCH(L$3,ALS!$A:$A,0)+ROW(ALS!$A$1:$A$200)-1),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90" s="26" t="e">
        <f ca="1">_xlfn.LET(_xlpm.GetVal,INDIRECT("ALS!"&amp;SUBSTITUTE(ADDRESS(1,$A90+($AN$7-$AN$8),4),"1","")&amp;MATCH(M$3,ALS!$A:$A,0)+ROW(ALS!$A$1:$A$200)-1),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90" s="26" t="e">
        <f ca="1">_xlfn.LET(_xlpm.GetVal,INDIRECT("ALS!"&amp;SUBSTITUTE(ADDRESS(1,$A90+($AN$7-$AN$8),4),"1","")&amp;MATCH(N$3,ALS!$A:$A,0)+ROW(ALS!$A$1:$A$200)-1),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90" s="26" t="e">
        <f ca="1">_xlfn.LET(_xlpm.GetVal,INDIRECT("ALS!"&amp;SUBSTITUTE(ADDRESS(1,$A90+($AN$7-$AN$8),4),"1","")&amp;MATCH(O$3,ALS!$A:$A,0)+ROW(ALS!$A$1:$A$200)-1),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90" s="26" t="e">
        <f ca="1">_xlfn.LET(_xlpm.GetVal,INDIRECT("ALS!"&amp;SUBSTITUTE(ADDRESS(1,$A90+($AN$7-$AN$8),4),"1","")&amp;MATCH(P$3,ALS!$A:$A,0)+ROW(ALS!$A$1:$A$200)-1),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90" s="26" t="e">
        <f ca="1">_xlfn.LET(_xlpm.GetVal,INDIRECT("ALS!"&amp;SUBSTITUTE(ADDRESS(1,$A90+($AN$7-$AN$8),4),"1","")&amp;MATCH(Q$3,ALS!$A:$A,0)+ROW(ALS!$A$1:$A$200)-1),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90" s="26" t="e">
        <f ca="1">_xlfn.LET(_xlpm.GetVal,INDIRECT("ALS!"&amp;SUBSTITUTE(ADDRESS(1,$A90+($AN$7-$AN$8),4),"1","")&amp;MATCH(R$3,ALS!$A:$A,0)+ROW(ALS!$A$1:$A$200)-1),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90" s="26" t="e">
        <f ca="1">_xlfn.LET(_xlpm.GetVal,INDIRECT("ALS!"&amp;SUBSTITUTE(ADDRESS(1,$A90+($AN$7-$AN$8),4),"1","")&amp;MATCH(S$3,ALS!$A:$A,0)+ROW(ALS!$A$1:$A$200)-1),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90" s="26" t="e">
        <f ca="1">_xlfn.LET(_xlpm.GetVal,INDIRECT("ALS!"&amp;SUBSTITUTE(ADDRESS(1,$A90+($AN$7-$AN$8),4),"1","")&amp;MATCH(T$3,ALS!$A:$A,0)+ROW(ALS!$A$1:$A$200)-1),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90" s="26" t="e">
        <f ca="1">_xlfn.LET(_xlpm.GetVal,INDIRECT("ALS!"&amp;SUBSTITUTE(ADDRESS(1,$A90+($AN$7-$AN$8),4),"1","")&amp;MATCH(U$3,ALS!$A:$A,0)+ROW(ALS!$A$1:$A$200)-1),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90" s="26" t="e">
        <f ca="1">_xlfn.LET(_xlpm.GetVal,INDIRECT("ALS!"&amp;SUBSTITUTE(ADDRESS(1,$A90+($AN$7-$AN$8),4),"1","")&amp;MATCH(V$3,ALS!$A:$A,0)+ROW(ALS!$A$1:$A$200)-1),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90" s="26" t="e">
        <f ca="1">_xlfn.LET(_xlpm.GetVal,INDIRECT("ALS!"&amp;SUBSTITUTE(ADDRESS(1,$A90+($AN$7-$AN$8),4),"1","")&amp;MATCH(W$3,ALS!$A:$A,0)+ROW(ALS!$A$1:$A$200)-1),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90" s="26" t="e">
        <f ca="1">_xlfn.LET(_xlpm.GetVal,INDIRECT("ALS!"&amp;SUBSTITUTE(ADDRESS(1,$A90+($AN$7-$AN$8),4),"1","")&amp;MATCH(X$3,ALS!$A:$A,0)+ROW(ALS!$A$1:$A$200)-1),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90" s="26" t="e">
        <f ca="1">_xlfn.LET(_xlpm.GetVal,INDIRECT("ALS!"&amp;SUBSTITUTE(ADDRESS(1,$A90+($AN$7-$AN$8),4),"1","")&amp;MATCH(Y$3,ALS!$A:$A,0)+ROW(ALS!$A$1:$A$200)-1),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90" s="26" t="e">
        <f ca="1">_xlfn.LET(_xlpm.GetVal,INDIRECT("ALS!"&amp;SUBSTITUTE(ADDRESS(1,$A90+($AN$7-$AN$8),4),"1","")&amp;MATCH(Z$3,ALS!$A:$A,0)+ROW(ALS!$A$1:$A$200)-1),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90" s="26" t="e">
        <f ca="1">_xlfn.LET(_xlpm.GetVal,INDIRECT("ALS!"&amp;SUBSTITUTE(ADDRESS(1,$A90+($AN$7-$AN$8),4),"1","")&amp;MATCH(AA$3,ALS!$A:$A,0)+ROW(ALS!$A$1:$A$200)-1),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90" s="26" t="e">
        <f ca="1">_xlfn.LET(_xlpm.GetVal,INDIRECT("ALS!"&amp;SUBSTITUTE(ADDRESS(1,$A90+($AN$7-$AN$8),4),"1","")&amp;MATCH(AB$3,ALS!$A:$A,0)+ROW(ALS!$A$1:$A$200)-1),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90" s="26" t="e">
        <f ca="1">_xlfn.LET(_xlpm.GetVal,INDIRECT("ALS!"&amp;SUBSTITUTE(ADDRESS(1,$A90+($AN$7-$AN$8),4),"1","")&amp;MATCH(AC$3,ALS!$A:$A,0)+ROW(ALS!$A$1:$A$200)-1),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90" s="26" t="e">
        <f ca="1">_xlfn.LET(_xlpm.GetVal,INDIRECT("ALS!"&amp;SUBSTITUTE(ADDRESS(1,$A90+($AN$7-$AN$8),4),"1","")&amp;MATCH(AD$3,ALS!$A:$A,0)+ROW(ALS!$A$1:$A$200)-1),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90" s="26" t="e">
        <f ca="1">_xlfn.LET(_xlpm.GetVal,INDIRECT("ALS!"&amp;SUBSTITUTE(ADDRESS(1,$A90+($AN$7-$AN$8),4),"1","")&amp;MATCH(AE$3,ALS!$A:$A,0)+ROW(ALS!$A$1:$A$200)-1),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90" s="26" t="e">
        <f ca="1">_xlfn.LET(_xlpm.GetVal,INDIRECT("ALS!"&amp;SUBSTITUTE(ADDRESS(1,$A90+($AN$7-$AN$8),4),"1","")&amp;MATCH(AF$3,ALS!$A:$A,0)+ROW(ALS!$A$1:$A$200)-1),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90" s="26" t="e">
        <f ca="1">_xlfn.LET(_xlpm.GetVal,INDIRECT("ALS!"&amp;SUBSTITUTE(ADDRESS(1,$A90+($AN$7-$AN$8),4),"1","")&amp;MATCH(AG$3,ALS!$A:$A,0)+ROW(ALS!$A$1:$A$200)-1),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90" s="25" t="str">
        <f t="shared" ca="1" si="7"/>
        <v/>
      </c>
      <c r="AI90" s="26" t="e">
        <f ca="1">_xlfn.IFS(SUBSTITUTE(INDIRECT("ALS!"&amp;SUBSTITUTE(ADDRESS(1,$A90+($AN$7-$AN$8),4),"1","")&amp;MATCH(AI$3,ALS!$A:$A,0)+ROW(ALS!$A:$A)-1)," ","")="","",ISERROR(INDIRECT("ALS!"&amp;SUBSTITUTE(ADDRESS(1,$A90+($AN$7-$AN$8),4),"1","")&amp;MATCH(AI$3,ALS!$A:$A,0)+ROW(ALS!$A:$A)-1)),INDIRECT("ALS!"&amp;SUBSTITUTE(ADDRESS(1,$A90+($AN$7-$AN$8),4),"1","")&amp;MATCH(AI$3,ALS!$A:$A,0)+ROW(ALS!$A:$A)-1),OR(LOWER(SUBSTITUTE(SUBSTITUTE(INDIRECT("ALS!"&amp;SUBSTITUTE(ADDRESS(1,$A90+($AN$7-$AN$8),4),"1","")&amp;MATCH(AI$3,ALS!$A:$A,0)+ROW(ALS!$A:$A)-1),".","")," ",""))="nd",LOWER(SUBSTITUTE(SUBSTITUTE(INDIRECT("ALS!"&amp;SUBSTITUTE(ADDRESS(1,$A90+($AN$7-$AN$8),4),"1","")&amp;MATCH(AI$3,ALS!$A:$A,0)+ROW(ALS!$A:$A)-1),".","")," ",""))="ikkepåvist"),"n.d.",OR(LEFT(LOWER(SUBSTITUTE(SUBSTITUTE(INDIRECT("ALS!"&amp;SUBSTITUTE(ADDRESS(1,$A90+($AN$7-$AN$8),4),"1","")&amp;MATCH(AI$3,ALS!$A:$A,0)+ROW(ALS!$A:$A)-1),".",",")," ","")),2)="&lt; ",LEFT(LOWER(SUBSTITUTE(SUBSTITUTE(INDIRECT("ALS!"&amp;SUBSTITUTE(ADDRESS(1,$A90+($AN$7-$AN$8),4),"1","")&amp;MATCH(AI$3,ALS!$A:$A,0)+ROW(ALS!$A:$A)-1),".",",")," ","")),1)="&lt;"),"&lt;"&amp;VALUE(SUBSTITUTE(SUBSTITUTE(SUBSTITUTE(INDIRECT("ALS!"&amp;SUBSTITUTE(ADDRESS(1,$A90+($AN$7-$AN$8),4),"1","")&amp;MATCH(AI$3,ALS!$A:$A,0)+ROW(ALS!$A:$A)-1),".",",")," ",""),"&lt;",""))*AI$2,NOT(ISERROR(VALUE(SUBSTITUTE(SUBSTITUTE(INDIRECT("ALS!"&amp;SUBSTITUTE(ADDRESS(1,$A90+($AN$7-$AN$8),4),"1","")&amp;MATCH(AI$3,ALS!$A:$A,0)+ROW(ALS!$A:$A)-1),".",",")," ","")))),VALUE(SUBSTITUTE(SUBSTITUTE(INDIRECT("ALS!"&amp;SUBSTITUTE(ADDRESS(1,$A90+($AN$7-$AN$8),4),"1","")&amp;MATCH(AI$3,ALS!$A:$A,0)+ROW(ALS!$A:$A)-1),".",",")," ","")),TRUE,"ERROR")</f>
        <v>#VALUE!</v>
      </c>
      <c r="AJ90" s="26" t="e">
        <f ca="1">_xlfn.IFS(SUBSTITUTE(INDIRECT("ALS!"&amp;SUBSTITUTE(ADDRESS(1,$A90+($AN$7-$AN$8),4),"1","")&amp;MATCH(AJ$3,ALS!$A:$A,0)+ROW(ALS!$A:$A)-1)," ","")="","",ISERROR(INDIRECT("ALS!"&amp;SUBSTITUTE(ADDRESS(1,$A90+($AN$7-$AN$8),4),"1","")&amp;MATCH(AJ$3,ALS!$A:$A,0)+ROW(ALS!$A:$A)-1)),INDIRECT("ALS!"&amp;SUBSTITUTE(ADDRESS(1,$A90+($AN$7-$AN$8),4),"1","")&amp;MATCH(AJ$3,ALS!$A:$A,0)+ROW(ALS!$A:$A)-1),OR(LOWER(SUBSTITUTE(SUBSTITUTE(INDIRECT("ALS!"&amp;SUBSTITUTE(ADDRESS(1,$A90+($AN$7-$AN$8),4),"1","")&amp;MATCH(AJ$3,ALS!$A:$A,0)+ROW(ALS!$A:$A)-1),".","")," ",""))="nd",LOWER(SUBSTITUTE(SUBSTITUTE(INDIRECT("ALS!"&amp;SUBSTITUTE(ADDRESS(1,$A90+($AN$7-$AN$8),4),"1","")&amp;MATCH(AJ$3,ALS!$A:$A,0)+ROW(ALS!$A:$A)-1),".","")," ",""))="ikkepåvist"),"n.d.",OR(LEFT(LOWER(SUBSTITUTE(SUBSTITUTE(INDIRECT("ALS!"&amp;SUBSTITUTE(ADDRESS(1,$A90+($AN$7-$AN$8),4),"1","")&amp;MATCH(AJ$3,ALS!$A:$A,0)+ROW(ALS!$A:$A)-1),".",",")," ","")),2)="&lt; ",LEFT(LOWER(SUBSTITUTE(SUBSTITUTE(INDIRECT("ALS!"&amp;SUBSTITUTE(ADDRESS(1,$A90+($AN$7-$AN$8),4),"1","")&amp;MATCH(AJ$3,ALS!$A:$A,0)+ROW(ALS!$A:$A)-1),".",",")," ","")),1)="&lt;"),"&lt;"&amp;VALUE(SUBSTITUTE(SUBSTITUTE(SUBSTITUTE(INDIRECT("ALS!"&amp;SUBSTITUTE(ADDRESS(1,$A90+($AN$7-$AN$8),4),"1","")&amp;MATCH(AJ$3,ALS!$A:$A,0)+ROW(ALS!$A:$A)-1),".",",")," ",""),"&lt;",""))*AJ$2,NOT(ISERROR(VALUE(SUBSTITUTE(SUBSTITUTE(INDIRECT("ALS!"&amp;SUBSTITUTE(ADDRESS(1,$A90+($AN$7-$AN$8),4),"1","")&amp;MATCH(AJ$3,ALS!$A:$A,0)+ROW(ALS!$A:$A)-1),".",",")," ","")))),VALUE(SUBSTITUTE(SUBSTITUTE(INDIRECT("ALS!"&amp;SUBSTITUTE(ADDRESS(1,$A90+($AN$7-$AN$8),4),"1","")&amp;MATCH(AJ$3,ALS!$A:$A,0)+ROW(ALS!$A:$A)-1),".",",")," ","")),TRUE,"ERROR")</f>
        <v>#VALUE!</v>
      </c>
    </row>
    <row r="91" spans="1:36" x14ac:dyDescent="0.25">
      <c r="A91" t="e">
        <f t="shared" ca="1" si="8"/>
        <v>#VALUE!</v>
      </c>
      <c r="B91" t="e">
        <f ca="1">IF(
LEN(C91)&gt;0,
SUBSTITUTE(SUBSTITUTE(SUBSTITUTE(INDIRECT("ALS!"&amp;SUBSTITUTE(ADDRESS(1,A91+($AN$7-$AN$8),4),"1","")&amp;MATCH("ELEMENT",ALS!A:A,0)+ROW(ALS!A:A)-1),"Jord",""),"Sediment",""),C91,""),
SUBSTITUTE(SUBSTITUTE(INDIRECT("ALS!"&amp;SUBSTITUTE(ADDRESS(1,A91+($AN$7-$AN$8),4),"1","")&amp;MATCH("ELEMENT",ALS!A:A,0)+ROW(ALS!A:A)-1),"Jord",""),"Sediment","")
)</f>
        <v>#VALUE!</v>
      </c>
      <c r="C91" t="str">
        <f ca="1" xml:space="preserve">
_xlfn.LET(_xlpm.GetName,INDIRECT("ALS!"&amp;SUBSTITUTE(ADDRESS(1,A91+($AN$7-$AN$8),4),"1","")&amp;MATCH("ELEMENT",ALS!$A$1:$A$200,0)+ROW(ALS!$A$1:$A$200)-1),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91" s="22" t="e">
        <f ca="1">IF(ISERROR(INDIRECT("ALS!"&amp;SUBSTITUTE(ADDRESS(1,$A91+($AN$7-$AN$8),4),"1","")&amp;MATCH(D$3,ALS!$A:$A,0)+ROW(ALS!$A:$A)-1)),INDIRECT("ALS!"&amp;SUBSTITUTE(ADDRESS(1,$A91+($AN$7-$AN$8),4),"1","")&amp;MATCH(D$3,ALS!$A:$A,0)+ROW(ALS!$A:$A)-1),IF(INDIRECT("ALS!"&amp;SUBSTITUTE(ADDRESS(1,$A91+($AN$7-$AN$8),4),"1","")&amp;MATCH(D$3,ALS!$A:$A,0)+ROW(ALS!$A:$A)-1)="n.d.","n.d.",IF(VALUE(SUBSTITUTE(SUBSTITUTE(INDIRECT("ALS!"&amp;SUBSTITUTE(ADDRESS(1,$A91+($AN$7-$AN$8),4),"1","")&amp;MATCH(D$3,ALS!$A:$A,0)+ROW(ALS!$A:$A)-1),".",","),"&lt;",""))&lt;=AV$4,"&lt;"&amp;AV$4,VALUE(SUBSTITUTE(SUBSTITUTE(INDIRECT("ALS!"&amp;SUBSTITUTE(ADDRESS(1,$A91+($AN$7-$AN$8),4),"1","")&amp;MATCH(D$3,ALS!$A:$A,0)+ROW(ALS!$A:$A)-1),".",","),"&lt;","")))))</f>
        <v>#VALUE!</v>
      </c>
      <c r="E91" s="22" t="e">
        <f ca="1">IF(ISERROR(INDIRECT("ALS!"&amp;SUBSTITUTE(ADDRESS(1,$A91+($AN$7-$AN$8),4),"1","")&amp;MATCH(E$3,ALS!$A:$A,0)+ROW(ALS!$A:$A)-1)),INDIRECT("ALS!"&amp;SUBSTITUTE(ADDRESS(1,$A91+($AN$7-$AN$8),4),"1","")&amp;MATCH(E$3,ALS!$A:$A,0)+ROW(ALS!$A:$A)-1),IF(INDIRECT("ALS!"&amp;SUBSTITUTE(ADDRESS(1,$A91+($AN$7-$AN$8),4),"1","")&amp;MATCH(E$3,ALS!$A:$A,0)+ROW(ALS!$A:$A)-1)="n.d.","n.d.",IF(VALUE(SUBSTITUTE(SUBSTITUTE(INDIRECT("ALS!"&amp;SUBSTITUTE(ADDRESS(1,$A91+($AN$7-$AN$8),4),"1","")&amp;MATCH(E$3,ALS!$A:$A,0)+ROW(ALS!$A:$A)-1),".",","),"&lt;",""))&lt;=AW$4,"&lt;"&amp;AW$4,VALUE(SUBSTITUTE(SUBSTITUTE(INDIRECT("ALS!"&amp;SUBSTITUTE(ADDRESS(1,$A91+($AN$7-$AN$8),4),"1","")&amp;MATCH(E$3,ALS!$A:$A,0)+ROW(ALS!$A:$A)-1),".",","),"&lt;","")))))</f>
        <v>#VALUE!</v>
      </c>
      <c r="F91" s="22" t="e">
        <f ca="1">IF(ISERROR(INDIRECT("ALS!"&amp;SUBSTITUTE(ADDRESS(1,$A91+($AN$7-$AN$8),4),"1","")&amp;MATCH(F$3,ALS!$A:$A,0)+ROW(ALS!$A:$A)-1)),INDIRECT("ALS!"&amp;SUBSTITUTE(ADDRESS(1,$A91+($AN$7-$AN$8),4),"1","")&amp;MATCH(F$3,ALS!$A:$A,0)+ROW(ALS!$A:$A)-1),IF(INDIRECT("ALS!"&amp;SUBSTITUTE(ADDRESS(1,$A91+($AN$7-$AN$8),4),"1","")&amp;MATCH(F$3,ALS!$A:$A,0)+ROW(ALS!$A:$A)-1)="n.d.","n.d.",IF(VALUE(SUBSTITUTE(SUBSTITUTE(INDIRECT("ALS!"&amp;SUBSTITUTE(ADDRESS(1,$A91+($AN$7-$AN$8),4),"1","")&amp;MATCH(F$3,ALS!$A:$A,0)+ROW(ALS!$A:$A)-1),".",","),"&lt;",""))&lt;=AX$4,"&lt;"&amp;AX$4,VALUE(SUBSTITUTE(SUBSTITUTE(INDIRECT("ALS!"&amp;SUBSTITUTE(ADDRESS(1,$A91+($AN$7-$AN$8),4),"1","")&amp;MATCH(F$3,ALS!$A:$A,0)+ROW(ALS!$A:$A)-1),".",","),"&lt;","")))))</f>
        <v>#VALUE!</v>
      </c>
      <c r="G91" s="26" t="e">
        <f ca="1">_xlfn.LET(_xlpm.GetVal,INDIRECT("ALS!"&amp;SUBSTITUTE(ADDRESS(1,$A91+($AN$7-$AN$8),4),"1","")&amp;MATCH(G$3,ALS!$A:$A,0)+ROW(ALS!$A$1:$A$200)-1),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91" s="26" t="e">
        <f ca="1">_xlfn.LET(_xlpm.GetVal,INDIRECT("ALS!"&amp;SUBSTITUTE(ADDRESS(1,$A91+($AN$7-$AN$8),4),"1","")&amp;MATCH(H$3,ALS!$A:$A,0)+ROW(ALS!$A$1:$A$200)-1),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91" s="26" t="e">
        <f ca="1">_xlfn.LET(_xlpm.GetVal,INDIRECT("ALS!"&amp;SUBSTITUTE(ADDRESS(1,$A91+($AN$7-$AN$8),4),"1","")&amp;MATCH(I$3,ALS!$A:$A,0)+ROW(ALS!$A$1:$A$200)-1),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91" s="26" t="e">
        <f ca="1">_xlfn.LET(_xlpm.GetVal,INDIRECT("ALS!"&amp;SUBSTITUTE(ADDRESS(1,$A91+($AN$7-$AN$8),4),"1","")&amp;MATCH(J$3,ALS!$A:$A,0)+ROW(ALS!$A$1:$A$200)-1),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91" s="26" t="e">
        <f ca="1">_xlfn.LET(_xlpm.GetVal,INDIRECT("ALS!"&amp;SUBSTITUTE(ADDRESS(1,$A91+($AN$7-$AN$8),4),"1","")&amp;MATCH(K$3,ALS!$A:$A,0)+ROW(ALS!$A$1:$A$200)-1),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91" s="26" t="e">
        <f ca="1">_xlfn.LET(_xlpm.GetVal,INDIRECT("ALS!"&amp;SUBSTITUTE(ADDRESS(1,$A91+($AN$7-$AN$8),4),"1","")&amp;MATCH(L$3,ALS!$A:$A,0)+ROW(ALS!$A$1:$A$200)-1),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91" s="26" t="e">
        <f ca="1">_xlfn.LET(_xlpm.GetVal,INDIRECT("ALS!"&amp;SUBSTITUTE(ADDRESS(1,$A91+($AN$7-$AN$8),4),"1","")&amp;MATCH(M$3,ALS!$A:$A,0)+ROW(ALS!$A$1:$A$200)-1),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91" s="26" t="e">
        <f ca="1">_xlfn.LET(_xlpm.GetVal,INDIRECT("ALS!"&amp;SUBSTITUTE(ADDRESS(1,$A91+($AN$7-$AN$8),4),"1","")&amp;MATCH(N$3,ALS!$A:$A,0)+ROW(ALS!$A$1:$A$200)-1),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91" s="26" t="e">
        <f ca="1">_xlfn.LET(_xlpm.GetVal,INDIRECT("ALS!"&amp;SUBSTITUTE(ADDRESS(1,$A91+($AN$7-$AN$8),4),"1","")&amp;MATCH(O$3,ALS!$A:$A,0)+ROW(ALS!$A$1:$A$200)-1),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91" s="26" t="e">
        <f ca="1">_xlfn.LET(_xlpm.GetVal,INDIRECT("ALS!"&amp;SUBSTITUTE(ADDRESS(1,$A91+($AN$7-$AN$8),4),"1","")&amp;MATCH(P$3,ALS!$A:$A,0)+ROW(ALS!$A$1:$A$200)-1),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91" s="26" t="e">
        <f ca="1">_xlfn.LET(_xlpm.GetVal,INDIRECT("ALS!"&amp;SUBSTITUTE(ADDRESS(1,$A91+($AN$7-$AN$8),4),"1","")&amp;MATCH(Q$3,ALS!$A:$A,0)+ROW(ALS!$A$1:$A$200)-1),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91" s="26" t="e">
        <f ca="1">_xlfn.LET(_xlpm.GetVal,INDIRECT("ALS!"&amp;SUBSTITUTE(ADDRESS(1,$A91+($AN$7-$AN$8),4),"1","")&amp;MATCH(R$3,ALS!$A:$A,0)+ROW(ALS!$A$1:$A$200)-1),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91" s="26" t="e">
        <f ca="1">_xlfn.LET(_xlpm.GetVal,INDIRECT("ALS!"&amp;SUBSTITUTE(ADDRESS(1,$A91+($AN$7-$AN$8),4),"1","")&amp;MATCH(S$3,ALS!$A:$A,0)+ROW(ALS!$A$1:$A$200)-1),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91" s="26" t="e">
        <f ca="1">_xlfn.LET(_xlpm.GetVal,INDIRECT("ALS!"&amp;SUBSTITUTE(ADDRESS(1,$A91+($AN$7-$AN$8),4),"1","")&amp;MATCH(T$3,ALS!$A:$A,0)+ROW(ALS!$A$1:$A$200)-1),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91" s="26" t="e">
        <f ca="1">_xlfn.LET(_xlpm.GetVal,INDIRECT("ALS!"&amp;SUBSTITUTE(ADDRESS(1,$A91+($AN$7-$AN$8),4),"1","")&amp;MATCH(U$3,ALS!$A:$A,0)+ROW(ALS!$A$1:$A$200)-1),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91" s="26" t="e">
        <f ca="1">_xlfn.LET(_xlpm.GetVal,INDIRECT("ALS!"&amp;SUBSTITUTE(ADDRESS(1,$A91+($AN$7-$AN$8),4),"1","")&amp;MATCH(V$3,ALS!$A:$A,0)+ROW(ALS!$A$1:$A$200)-1),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91" s="26" t="e">
        <f ca="1">_xlfn.LET(_xlpm.GetVal,INDIRECT("ALS!"&amp;SUBSTITUTE(ADDRESS(1,$A91+($AN$7-$AN$8),4),"1","")&amp;MATCH(W$3,ALS!$A:$A,0)+ROW(ALS!$A$1:$A$200)-1),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91" s="26" t="e">
        <f ca="1">_xlfn.LET(_xlpm.GetVal,INDIRECT("ALS!"&amp;SUBSTITUTE(ADDRESS(1,$A91+($AN$7-$AN$8),4),"1","")&amp;MATCH(X$3,ALS!$A:$A,0)+ROW(ALS!$A$1:$A$200)-1),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91" s="26" t="e">
        <f ca="1">_xlfn.LET(_xlpm.GetVal,INDIRECT("ALS!"&amp;SUBSTITUTE(ADDRESS(1,$A91+($AN$7-$AN$8),4),"1","")&amp;MATCH(Y$3,ALS!$A:$A,0)+ROW(ALS!$A$1:$A$200)-1),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91" s="26" t="e">
        <f ca="1">_xlfn.LET(_xlpm.GetVal,INDIRECT("ALS!"&amp;SUBSTITUTE(ADDRESS(1,$A91+($AN$7-$AN$8),4),"1","")&amp;MATCH(Z$3,ALS!$A:$A,0)+ROW(ALS!$A$1:$A$200)-1),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91" s="26" t="e">
        <f ca="1">_xlfn.LET(_xlpm.GetVal,INDIRECT("ALS!"&amp;SUBSTITUTE(ADDRESS(1,$A91+($AN$7-$AN$8),4),"1","")&amp;MATCH(AA$3,ALS!$A:$A,0)+ROW(ALS!$A$1:$A$200)-1),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91" s="26" t="e">
        <f ca="1">_xlfn.LET(_xlpm.GetVal,INDIRECT("ALS!"&amp;SUBSTITUTE(ADDRESS(1,$A91+($AN$7-$AN$8),4),"1","")&amp;MATCH(AB$3,ALS!$A:$A,0)+ROW(ALS!$A$1:$A$200)-1),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91" s="26" t="e">
        <f ca="1">_xlfn.LET(_xlpm.GetVal,INDIRECT("ALS!"&amp;SUBSTITUTE(ADDRESS(1,$A91+($AN$7-$AN$8),4),"1","")&amp;MATCH(AC$3,ALS!$A:$A,0)+ROW(ALS!$A$1:$A$200)-1),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91" s="26" t="e">
        <f ca="1">_xlfn.LET(_xlpm.GetVal,INDIRECT("ALS!"&amp;SUBSTITUTE(ADDRESS(1,$A91+($AN$7-$AN$8),4),"1","")&amp;MATCH(AD$3,ALS!$A:$A,0)+ROW(ALS!$A$1:$A$200)-1),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91" s="26" t="e">
        <f ca="1">_xlfn.LET(_xlpm.GetVal,INDIRECT("ALS!"&amp;SUBSTITUTE(ADDRESS(1,$A91+($AN$7-$AN$8),4),"1","")&amp;MATCH(AE$3,ALS!$A:$A,0)+ROW(ALS!$A$1:$A$200)-1),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91" s="26" t="e">
        <f ca="1">_xlfn.LET(_xlpm.GetVal,INDIRECT("ALS!"&amp;SUBSTITUTE(ADDRESS(1,$A91+($AN$7-$AN$8),4),"1","")&amp;MATCH(AF$3,ALS!$A:$A,0)+ROW(ALS!$A$1:$A$200)-1),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91" s="26" t="e">
        <f ca="1">_xlfn.LET(_xlpm.GetVal,INDIRECT("ALS!"&amp;SUBSTITUTE(ADDRESS(1,$A91+($AN$7-$AN$8),4),"1","")&amp;MATCH(AG$3,ALS!$A:$A,0)+ROW(ALS!$A$1:$A$200)-1),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91" s="25" t="str">
        <f t="shared" ca="1" si="7"/>
        <v/>
      </c>
      <c r="AI91" s="26" t="e">
        <f ca="1">_xlfn.IFS(SUBSTITUTE(INDIRECT("ALS!"&amp;SUBSTITUTE(ADDRESS(1,$A91+($AN$7-$AN$8),4),"1","")&amp;MATCH(AI$3,ALS!$A:$A,0)+ROW(ALS!$A:$A)-1)," ","")="","",ISERROR(INDIRECT("ALS!"&amp;SUBSTITUTE(ADDRESS(1,$A91+($AN$7-$AN$8),4),"1","")&amp;MATCH(AI$3,ALS!$A:$A,0)+ROW(ALS!$A:$A)-1)),INDIRECT("ALS!"&amp;SUBSTITUTE(ADDRESS(1,$A91+($AN$7-$AN$8),4),"1","")&amp;MATCH(AI$3,ALS!$A:$A,0)+ROW(ALS!$A:$A)-1),OR(LOWER(SUBSTITUTE(SUBSTITUTE(INDIRECT("ALS!"&amp;SUBSTITUTE(ADDRESS(1,$A91+($AN$7-$AN$8),4),"1","")&amp;MATCH(AI$3,ALS!$A:$A,0)+ROW(ALS!$A:$A)-1),".","")," ",""))="nd",LOWER(SUBSTITUTE(SUBSTITUTE(INDIRECT("ALS!"&amp;SUBSTITUTE(ADDRESS(1,$A91+($AN$7-$AN$8),4),"1","")&amp;MATCH(AI$3,ALS!$A:$A,0)+ROW(ALS!$A:$A)-1),".","")," ",""))="ikkepåvist"),"n.d.",OR(LEFT(LOWER(SUBSTITUTE(SUBSTITUTE(INDIRECT("ALS!"&amp;SUBSTITUTE(ADDRESS(1,$A91+($AN$7-$AN$8),4),"1","")&amp;MATCH(AI$3,ALS!$A:$A,0)+ROW(ALS!$A:$A)-1),".",",")," ","")),2)="&lt; ",LEFT(LOWER(SUBSTITUTE(SUBSTITUTE(INDIRECT("ALS!"&amp;SUBSTITUTE(ADDRESS(1,$A91+($AN$7-$AN$8),4),"1","")&amp;MATCH(AI$3,ALS!$A:$A,0)+ROW(ALS!$A:$A)-1),".",",")," ","")),1)="&lt;"),"&lt;"&amp;VALUE(SUBSTITUTE(SUBSTITUTE(SUBSTITUTE(INDIRECT("ALS!"&amp;SUBSTITUTE(ADDRESS(1,$A91+($AN$7-$AN$8),4),"1","")&amp;MATCH(AI$3,ALS!$A:$A,0)+ROW(ALS!$A:$A)-1),".",",")," ",""),"&lt;",""))*AI$2,NOT(ISERROR(VALUE(SUBSTITUTE(SUBSTITUTE(INDIRECT("ALS!"&amp;SUBSTITUTE(ADDRESS(1,$A91+($AN$7-$AN$8),4),"1","")&amp;MATCH(AI$3,ALS!$A:$A,0)+ROW(ALS!$A:$A)-1),".",",")," ","")))),VALUE(SUBSTITUTE(SUBSTITUTE(INDIRECT("ALS!"&amp;SUBSTITUTE(ADDRESS(1,$A91+($AN$7-$AN$8),4),"1","")&amp;MATCH(AI$3,ALS!$A:$A,0)+ROW(ALS!$A:$A)-1),".",",")," ","")),TRUE,"ERROR")</f>
        <v>#VALUE!</v>
      </c>
      <c r="AJ91" s="26" t="e">
        <f ca="1">_xlfn.IFS(SUBSTITUTE(INDIRECT("ALS!"&amp;SUBSTITUTE(ADDRESS(1,$A91+($AN$7-$AN$8),4),"1","")&amp;MATCH(AJ$3,ALS!$A:$A,0)+ROW(ALS!$A:$A)-1)," ","")="","",ISERROR(INDIRECT("ALS!"&amp;SUBSTITUTE(ADDRESS(1,$A91+($AN$7-$AN$8),4),"1","")&amp;MATCH(AJ$3,ALS!$A:$A,0)+ROW(ALS!$A:$A)-1)),INDIRECT("ALS!"&amp;SUBSTITUTE(ADDRESS(1,$A91+($AN$7-$AN$8),4),"1","")&amp;MATCH(AJ$3,ALS!$A:$A,0)+ROW(ALS!$A:$A)-1),OR(LOWER(SUBSTITUTE(SUBSTITUTE(INDIRECT("ALS!"&amp;SUBSTITUTE(ADDRESS(1,$A91+($AN$7-$AN$8),4),"1","")&amp;MATCH(AJ$3,ALS!$A:$A,0)+ROW(ALS!$A:$A)-1),".","")," ",""))="nd",LOWER(SUBSTITUTE(SUBSTITUTE(INDIRECT("ALS!"&amp;SUBSTITUTE(ADDRESS(1,$A91+($AN$7-$AN$8),4),"1","")&amp;MATCH(AJ$3,ALS!$A:$A,0)+ROW(ALS!$A:$A)-1),".","")," ",""))="ikkepåvist"),"n.d.",OR(LEFT(LOWER(SUBSTITUTE(SUBSTITUTE(INDIRECT("ALS!"&amp;SUBSTITUTE(ADDRESS(1,$A91+($AN$7-$AN$8),4),"1","")&amp;MATCH(AJ$3,ALS!$A:$A,0)+ROW(ALS!$A:$A)-1),".",",")," ","")),2)="&lt; ",LEFT(LOWER(SUBSTITUTE(SUBSTITUTE(INDIRECT("ALS!"&amp;SUBSTITUTE(ADDRESS(1,$A91+($AN$7-$AN$8),4),"1","")&amp;MATCH(AJ$3,ALS!$A:$A,0)+ROW(ALS!$A:$A)-1),".",",")," ","")),1)="&lt;"),"&lt;"&amp;VALUE(SUBSTITUTE(SUBSTITUTE(SUBSTITUTE(INDIRECT("ALS!"&amp;SUBSTITUTE(ADDRESS(1,$A91+($AN$7-$AN$8),4),"1","")&amp;MATCH(AJ$3,ALS!$A:$A,0)+ROW(ALS!$A:$A)-1),".",",")," ",""),"&lt;",""))*AJ$2,NOT(ISERROR(VALUE(SUBSTITUTE(SUBSTITUTE(INDIRECT("ALS!"&amp;SUBSTITUTE(ADDRESS(1,$A91+($AN$7-$AN$8),4),"1","")&amp;MATCH(AJ$3,ALS!$A:$A,0)+ROW(ALS!$A:$A)-1),".",",")," ","")))),VALUE(SUBSTITUTE(SUBSTITUTE(INDIRECT("ALS!"&amp;SUBSTITUTE(ADDRESS(1,$A91+($AN$7-$AN$8),4),"1","")&amp;MATCH(AJ$3,ALS!$A:$A,0)+ROW(ALS!$A:$A)-1),".",",")," ","")),TRUE,"ERROR")</f>
        <v>#VALUE!</v>
      </c>
    </row>
    <row r="92" spans="1:36" x14ac:dyDescent="0.25">
      <c r="A92" t="e">
        <f t="shared" ca="1" si="8"/>
        <v>#VALUE!</v>
      </c>
      <c r="B92" t="e">
        <f ca="1">IF(
LEN(C92)&gt;0,
SUBSTITUTE(SUBSTITUTE(SUBSTITUTE(INDIRECT("ALS!"&amp;SUBSTITUTE(ADDRESS(1,A92+($AN$7-$AN$8),4),"1","")&amp;MATCH("ELEMENT",ALS!A:A,0)+ROW(ALS!A:A)-1),"Jord",""),"Sediment",""),C92,""),
SUBSTITUTE(SUBSTITUTE(INDIRECT("ALS!"&amp;SUBSTITUTE(ADDRESS(1,A92+($AN$7-$AN$8),4),"1","")&amp;MATCH("ELEMENT",ALS!A:A,0)+ROW(ALS!A:A)-1),"Jord",""),"Sediment","")
)</f>
        <v>#VALUE!</v>
      </c>
      <c r="C92" t="str">
        <f ca="1" xml:space="preserve">
_xlfn.LET(_xlpm.GetName,INDIRECT("ALS!"&amp;SUBSTITUTE(ADDRESS(1,A92+($AN$7-$AN$8),4),"1","")&amp;MATCH("ELEMENT",ALS!$A$1:$A$200,0)+ROW(ALS!$A$1:$A$200)-1),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92" s="22" t="e">
        <f ca="1">IF(ISERROR(INDIRECT("ALS!"&amp;SUBSTITUTE(ADDRESS(1,$A92+($AN$7-$AN$8),4),"1","")&amp;MATCH(D$3,ALS!$A:$A,0)+ROW(ALS!$A:$A)-1)),INDIRECT("ALS!"&amp;SUBSTITUTE(ADDRESS(1,$A92+($AN$7-$AN$8),4),"1","")&amp;MATCH(D$3,ALS!$A:$A,0)+ROW(ALS!$A:$A)-1),IF(INDIRECT("ALS!"&amp;SUBSTITUTE(ADDRESS(1,$A92+($AN$7-$AN$8),4),"1","")&amp;MATCH(D$3,ALS!$A:$A,0)+ROW(ALS!$A:$A)-1)="n.d.","n.d.",IF(VALUE(SUBSTITUTE(SUBSTITUTE(INDIRECT("ALS!"&amp;SUBSTITUTE(ADDRESS(1,$A92+($AN$7-$AN$8),4),"1","")&amp;MATCH(D$3,ALS!$A:$A,0)+ROW(ALS!$A:$A)-1),".",","),"&lt;",""))&lt;=AV$4,"&lt;"&amp;AV$4,VALUE(SUBSTITUTE(SUBSTITUTE(INDIRECT("ALS!"&amp;SUBSTITUTE(ADDRESS(1,$A92+($AN$7-$AN$8),4),"1","")&amp;MATCH(D$3,ALS!$A:$A,0)+ROW(ALS!$A:$A)-1),".",","),"&lt;","")))))</f>
        <v>#VALUE!</v>
      </c>
      <c r="E92" s="22" t="e">
        <f ca="1">IF(ISERROR(INDIRECT("ALS!"&amp;SUBSTITUTE(ADDRESS(1,$A92+($AN$7-$AN$8),4),"1","")&amp;MATCH(E$3,ALS!$A:$A,0)+ROW(ALS!$A:$A)-1)),INDIRECT("ALS!"&amp;SUBSTITUTE(ADDRESS(1,$A92+($AN$7-$AN$8),4),"1","")&amp;MATCH(E$3,ALS!$A:$A,0)+ROW(ALS!$A:$A)-1),IF(INDIRECT("ALS!"&amp;SUBSTITUTE(ADDRESS(1,$A92+($AN$7-$AN$8),4),"1","")&amp;MATCH(E$3,ALS!$A:$A,0)+ROW(ALS!$A:$A)-1)="n.d.","n.d.",IF(VALUE(SUBSTITUTE(SUBSTITUTE(INDIRECT("ALS!"&amp;SUBSTITUTE(ADDRESS(1,$A92+($AN$7-$AN$8),4),"1","")&amp;MATCH(E$3,ALS!$A:$A,0)+ROW(ALS!$A:$A)-1),".",","),"&lt;",""))&lt;=AW$4,"&lt;"&amp;AW$4,VALUE(SUBSTITUTE(SUBSTITUTE(INDIRECT("ALS!"&amp;SUBSTITUTE(ADDRESS(1,$A92+($AN$7-$AN$8),4),"1","")&amp;MATCH(E$3,ALS!$A:$A,0)+ROW(ALS!$A:$A)-1),".",","),"&lt;","")))))</f>
        <v>#VALUE!</v>
      </c>
      <c r="F92" s="22" t="e">
        <f ca="1">IF(ISERROR(INDIRECT("ALS!"&amp;SUBSTITUTE(ADDRESS(1,$A92+($AN$7-$AN$8),4),"1","")&amp;MATCH(F$3,ALS!$A:$A,0)+ROW(ALS!$A:$A)-1)),INDIRECT("ALS!"&amp;SUBSTITUTE(ADDRESS(1,$A92+($AN$7-$AN$8),4),"1","")&amp;MATCH(F$3,ALS!$A:$A,0)+ROW(ALS!$A:$A)-1),IF(INDIRECT("ALS!"&amp;SUBSTITUTE(ADDRESS(1,$A92+($AN$7-$AN$8),4),"1","")&amp;MATCH(F$3,ALS!$A:$A,0)+ROW(ALS!$A:$A)-1)="n.d.","n.d.",IF(VALUE(SUBSTITUTE(SUBSTITUTE(INDIRECT("ALS!"&amp;SUBSTITUTE(ADDRESS(1,$A92+($AN$7-$AN$8),4),"1","")&amp;MATCH(F$3,ALS!$A:$A,0)+ROW(ALS!$A:$A)-1),".",","),"&lt;",""))&lt;=AX$4,"&lt;"&amp;AX$4,VALUE(SUBSTITUTE(SUBSTITUTE(INDIRECT("ALS!"&amp;SUBSTITUTE(ADDRESS(1,$A92+($AN$7-$AN$8),4),"1","")&amp;MATCH(F$3,ALS!$A:$A,0)+ROW(ALS!$A:$A)-1),".",","),"&lt;","")))))</f>
        <v>#VALUE!</v>
      </c>
      <c r="G92" s="26" t="e">
        <f ca="1">_xlfn.LET(_xlpm.GetVal,INDIRECT("ALS!"&amp;SUBSTITUTE(ADDRESS(1,$A92+($AN$7-$AN$8),4),"1","")&amp;MATCH(G$3,ALS!$A:$A,0)+ROW(ALS!$A$1:$A$200)-1),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92" s="26" t="e">
        <f ca="1">_xlfn.LET(_xlpm.GetVal,INDIRECT("ALS!"&amp;SUBSTITUTE(ADDRESS(1,$A92+($AN$7-$AN$8),4),"1","")&amp;MATCH(H$3,ALS!$A:$A,0)+ROW(ALS!$A$1:$A$200)-1),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92" s="26" t="e">
        <f ca="1">_xlfn.LET(_xlpm.GetVal,INDIRECT("ALS!"&amp;SUBSTITUTE(ADDRESS(1,$A92+($AN$7-$AN$8),4),"1","")&amp;MATCH(I$3,ALS!$A:$A,0)+ROW(ALS!$A$1:$A$200)-1),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92" s="26" t="e">
        <f ca="1">_xlfn.LET(_xlpm.GetVal,INDIRECT("ALS!"&amp;SUBSTITUTE(ADDRESS(1,$A92+($AN$7-$AN$8),4),"1","")&amp;MATCH(J$3,ALS!$A:$A,0)+ROW(ALS!$A$1:$A$200)-1),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92" s="26" t="e">
        <f ca="1">_xlfn.LET(_xlpm.GetVal,INDIRECT("ALS!"&amp;SUBSTITUTE(ADDRESS(1,$A92+($AN$7-$AN$8),4),"1","")&amp;MATCH(K$3,ALS!$A:$A,0)+ROW(ALS!$A$1:$A$200)-1),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92" s="26" t="e">
        <f ca="1">_xlfn.LET(_xlpm.GetVal,INDIRECT("ALS!"&amp;SUBSTITUTE(ADDRESS(1,$A92+($AN$7-$AN$8),4),"1","")&amp;MATCH(L$3,ALS!$A:$A,0)+ROW(ALS!$A$1:$A$200)-1),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92" s="26" t="e">
        <f ca="1">_xlfn.LET(_xlpm.GetVal,INDIRECT("ALS!"&amp;SUBSTITUTE(ADDRESS(1,$A92+($AN$7-$AN$8),4),"1","")&amp;MATCH(M$3,ALS!$A:$A,0)+ROW(ALS!$A$1:$A$200)-1),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92" s="26" t="e">
        <f ca="1">_xlfn.LET(_xlpm.GetVal,INDIRECT("ALS!"&amp;SUBSTITUTE(ADDRESS(1,$A92+($AN$7-$AN$8),4),"1","")&amp;MATCH(N$3,ALS!$A:$A,0)+ROW(ALS!$A$1:$A$200)-1),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92" s="26" t="e">
        <f ca="1">_xlfn.LET(_xlpm.GetVal,INDIRECT("ALS!"&amp;SUBSTITUTE(ADDRESS(1,$A92+($AN$7-$AN$8),4),"1","")&amp;MATCH(O$3,ALS!$A:$A,0)+ROW(ALS!$A$1:$A$200)-1),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92" s="26" t="e">
        <f ca="1">_xlfn.LET(_xlpm.GetVal,INDIRECT("ALS!"&amp;SUBSTITUTE(ADDRESS(1,$A92+($AN$7-$AN$8),4),"1","")&amp;MATCH(P$3,ALS!$A:$A,0)+ROW(ALS!$A$1:$A$200)-1),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92" s="26" t="e">
        <f ca="1">_xlfn.LET(_xlpm.GetVal,INDIRECT("ALS!"&amp;SUBSTITUTE(ADDRESS(1,$A92+($AN$7-$AN$8),4),"1","")&amp;MATCH(Q$3,ALS!$A:$A,0)+ROW(ALS!$A$1:$A$200)-1),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92" s="26" t="e">
        <f ca="1">_xlfn.LET(_xlpm.GetVal,INDIRECT("ALS!"&amp;SUBSTITUTE(ADDRESS(1,$A92+($AN$7-$AN$8),4),"1","")&amp;MATCH(R$3,ALS!$A:$A,0)+ROW(ALS!$A$1:$A$200)-1),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92" s="26" t="e">
        <f ca="1">_xlfn.LET(_xlpm.GetVal,INDIRECT("ALS!"&amp;SUBSTITUTE(ADDRESS(1,$A92+($AN$7-$AN$8),4),"1","")&amp;MATCH(S$3,ALS!$A:$A,0)+ROW(ALS!$A$1:$A$200)-1),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92" s="26" t="e">
        <f ca="1">_xlfn.LET(_xlpm.GetVal,INDIRECT("ALS!"&amp;SUBSTITUTE(ADDRESS(1,$A92+($AN$7-$AN$8),4),"1","")&amp;MATCH(T$3,ALS!$A:$A,0)+ROW(ALS!$A$1:$A$200)-1),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92" s="26" t="e">
        <f ca="1">_xlfn.LET(_xlpm.GetVal,INDIRECT("ALS!"&amp;SUBSTITUTE(ADDRESS(1,$A92+($AN$7-$AN$8),4),"1","")&amp;MATCH(U$3,ALS!$A:$A,0)+ROW(ALS!$A$1:$A$200)-1),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92" s="26" t="e">
        <f ca="1">_xlfn.LET(_xlpm.GetVal,INDIRECT("ALS!"&amp;SUBSTITUTE(ADDRESS(1,$A92+($AN$7-$AN$8),4),"1","")&amp;MATCH(V$3,ALS!$A:$A,0)+ROW(ALS!$A$1:$A$200)-1),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92" s="26" t="e">
        <f ca="1">_xlfn.LET(_xlpm.GetVal,INDIRECT("ALS!"&amp;SUBSTITUTE(ADDRESS(1,$A92+($AN$7-$AN$8),4),"1","")&amp;MATCH(W$3,ALS!$A:$A,0)+ROW(ALS!$A$1:$A$200)-1),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92" s="26" t="e">
        <f ca="1">_xlfn.LET(_xlpm.GetVal,INDIRECT("ALS!"&amp;SUBSTITUTE(ADDRESS(1,$A92+($AN$7-$AN$8),4),"1","")&amp;MATCH(X$3,ALS!$A:$A,0)+ROW(ALS!$A$1:$A$200)-1),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92" s="26" t="e">
        <f ca="1">_xlfn.LET(_xlpm.GetVal,INDIRECT("ALS!"&amp;SUBSTITUTE(ADDRESS(1,$A92+($AN$7-$AN$8),4),"1","")&amp;MATCH(Y$3,ALS!$A:$A,0)+ROW(ALS!$A$1:$A$200)-1),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92" s="26" t="e">
        <f ca="1">_xlfn.LET(_xlpm.GetVal,INDIRECT("ALS!"&amp;SUBSTITUTE(ADDRESS(1,$A92+($AN$7-$AN$8),4),"1","")&amp;MATCH(Z$3,ALS!$A:$A,0)+ROW(ALS!$A$1:$A$200)-1),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92" s="26" t="e">
        <f ca="1">_xlfn.LET(_xlpm.GetVal,INDIRECT("ALS!"&amp;SUBSTITUTE(ADDRESS(1,$A92+($AN$7-$AN$8),4),"1","")&amp;MATCH(AA$3,ALS!$A:$A,0)+ROW(ALS!$A$1:$A$200)-1),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92" s="26" t="e">
        <f ca="1">_xlfn.LET(_xlpm.GetVal,INDIRECT("ALS!"&amp;SUBSTITUTE(ADDRESS(1,$A92+($AN$7-$AN$8),4),"1","")&amp;MATCH(AB$3,ALS!$A:$A,0)+ROW(ALS!$A$1:$A$200)-1),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92" s="26" t="e">
        <f ca="1">_xlfn.LET(_xlpm.GetVal,INDIRECT("ALS!"&amp;SUBSTITUTE(ADDRESS(1,$A92+($AN$7-$AN$8),4),"1","")&amp;MATCH(AC$3,ALS!$A:$A,0)+ROW(ALS!$A$1:$A$200)-1),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92" s="26" t="e">
        <f ca="1">_xlfn.LET(_xlpm.GetVal,INDIRECT("ALS!"&amp;SUBSTITUTE(ADDRESS(1,$A92+($AN$7-$AN$8),4),"1","")&amp;MATCH(AD$3,ALS!$A:$A,0)+ROW(ALS!$A$1:$A$200)-1),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92" s="26" t="e">
        <f ca="1">_xlfn.LET(_xlpm.GetVal,INDIRECT("ALS!"&amp;SUBSTITUTE(ADDRESS(1,$A92+($AN$7-$AN$8),4),"1","")&amp;MATCH(AE$3,ALS!$A:$A,0)+ROW(ALS!$A$1:$A$200)-1),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92" s="26" t="e">
        <f ca="1">_xlfn.LET(_xlpm.GetVal,INDIRECT("ALS!"&amp;SUBSTITUTE(ADDRESS(1,$A92+($AN$7-$AN$8),4),"1","")&amp;MATCH(AF$3,ALS!$A:$A,0)+ROW(ALS!$A$1:$A$200)-1),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92" s="26" t="e">
        <f ca="1">_xlfn.LET(_xlpm.GetVal,INDIRECT("ALS!"&amp;SUBSTITUTE(ADDRESS(1,$A92+($AN$7-$AN$8),4),"1","")&amp;MATCH(AG$3,ALS!$A:$A,0)+ROW(ALS!$A$1:$A$200)-1),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92" s="25" t="str">
        <f t="shared" ca="1" si="7"/>
        <v/>
      </c>
      <c r="AI92" s="26" t="e">
        <f ca="1">_xlfn.IFS(SUBSTITUTE(INDIRECT("ALS!"&amp;SUBSTITUTE(ADDRESS(1,$A92+($AN$7-$AN$8),4),"1","")&amp;MATCH(AI$3,ALS!$A:$A,0)+ROW(ALS!$A:$A)-1)," ","")="","",ISERROR(INDIRECT("ALS!"&amp;SUBSTITUTE(ADDRESS(1,$A92+($AN$7-$AN$8),4),"1","")&amp;MATCH(AI$3,ALS!$A:$A,0)+ROW(ALS!$A:$A)-1)),INDIRECT("ALS!"&amp;SUBSTITUTE(ADDRESS(1,$A92+($AN$7-$AN$8),4),"1","")&amp;MATCH(AI$3,ALS!$A:$A,0)+ROW(ALS!$A:$A)-1),OR(LOWER(SUBSTITUTE(SUBSTITUTE(INDIRECT("ALS!"&amp;SUBSTITUTE(ADDRESS(1,$A92+($AN$7-$AN$8),4),"1","")&amp;MATCH(AI$3,ALS!$A:$A,0)+ROW(ALS!$A:$A)-1),".","")," ",""))="nd",LOWER(SUBSTITUTE(SUBSTITUTE(INDIRECT("ALS!"&amp;SUBSTITUTE(ADDRESS(1,$A92+($AN$7-$AN$8),4),"1","")&amp;MATCH(AI$3,ALS!$A:$A,0)+ROW(ALS!$A:$A)-1),".","")," ",""))="ikkepåvist"),"n.d.",OR(LEFT(LOWER(SUBSTITUTE(SUBSTITUTE(INDIRECT("ALS!"&amp;SUBSTITUTE(ADDRESS(1,$A92+($AN$7-$AN$8),4),"1","")&amp;MATCH(AI$3,ALS!$A:$A,0)+ROW(ALS!$A:$A)-1),".",",")," ","")),2)="&lt; ",LEFT(LOWER(SUBSTITUTE(SUBSTITUTE(INDIRECT("ALS!"&amp;SUBSTITUTE(ADDRESS(1,$A92+($AN$7-$AN$8),4),"1","")&amp;MATCH(AI$3,ALS!$A:$A,0)+ROW(ALS!$A:$A)-1),".",",")," ","")),1)="&lt;"),"&lt;"&amp;VALUE(SUBSTITUTE(SUBSTITUTE(SUBSTITUTE(INDIRECT("ALS!"&amp;SUBSTITUTE(ADDRESS(1,$A92+($AN$7-$AN$8),4),"1","")&amp;MATCH(AI$3,ALS!$A:$A,0)+ROW(ALS!$A:$A)-1),".",",")," ",""),"&lt;",""))*AI$2,NOT(ISERROR(VALUE(SUBSTITUTE(SUBSTITUTE(INDIRECT("ALS!"&amp;SUBSTITUTE(ADDRESS(1,$A92+($AN$7-$AN$8),4),"1","")&amp;MATCH(AI$3,ALS!$A:$A,0)+ROW(ALS!$A:$A)-1),".",",")," ","")))),VALUE(SUBSTITUTE(SUBSTITUTE(INDIRECT("ALS!"&amp;SUBSTITUTE(ADDRESS(1,$A92+($AN$7-$AN$8),4),"1","")&amp;MATCH(AI$3,ALS!$A:$A,0)+ROW(ALS!$A:$A)-1),".",",")," ","")),TRUE,"ERROR")</f>
        <v>#VALUE!</v>
      </c>
      <c r="AJ92" s="26" t="e">
        <f ca="1">_xlfn.IFS(SUBSTITUTE(INDIRECT("ALS!"&amp;SUBSTITUTE(ADDRESS(1,$A92+($AN$7-$AN$8),4),"1","")&amp;MATCH(AJ$3,ALS!$A:$A,0)+ROW(ALS!$A:$A)-1)," ","")="","",ISERROR(INDIRECT("ALS!"&amp;SUBSTITUTE(ADDRESS(1,$A92+($AN$7-$AN$8),4),"1","")&amp;MATCH(AJ$3,ALS!$A:$A,0)+ROW(ALS!$A:$A)-1)),INDIRECT("ALS!"&amp;SUBSTITUTE(ADDRESS(1,$A92+($AN$7-$AN$8),4),"1","")&amp;MATCH(AJ$3,ALS!$A:$A,0)+ROW(ALS!$A:$A)-1),OR(LOWER(SUBSTITUTE(SUBSTITUTE(INDIRECT("ALS!"&amp;SUBSTITUTE(ADDRESS(1,$A92+($AN$7-$AN$8),4),"1","")&amp;MATCH(AJ$3,ALS!$A:$A,0)+ROW(ALS!$A:$A)-1),".","")," ",""))="nd",LOWER(SUBSTITUTE(SUBSTITUTE(INDIRECT("ALS!"&amp;SUBSTITUTE(ADDRESS(1,$A92+($AN$7-$AN$8),4),"1","")&amp;MATCH(AJ$3,ALS!$A:$A,0)+ROW(ALS!$A:$A)-1),".","")," ",""))="ikkepåvist"),"n.d.",OR(LEFT(LOWER(SUBSTITUTE(SUBSTITUTE(INDIRECT("ALS!"&amp;SUBSTITUTE(ADDRESS(1,$A92+($AN$7-$AN$8),4),"1","")&amp;MATCH(AJ$3,ALS!$A:$A,0)+ROW(ALS!$A:$A)-1),".",",")," ","")),2)="&lt; ",LEFT(LOWER(SUBSTITUTE(SUBSTITUTE(INDIRECT("ALS!"&amp;SUBSTITUTE(ADDRESS(1,$A92+($AN$7-$AN$8),4),"1","")&amp;MATCH(AJ$3,ALS!$A:$A,0)+ROW(ALS!$A:$A)-1),".",",")," ","")),1)="&lt;"),"&lt;"&amp;VALUE(SUBSTITUTE(SUBSTITUTE(SUBSTITUTE(INDIRECT("ALS!"&amp;SUBSTITUTE(ADDRESS(1,$A92+($AN$7-$AN$8),4),"1","")&amp;MATCH(AJ$3,ALS!$A:$A,0)+ROW(ALS!$A:$A)-1),".",",")," ",""),"&lt;",""))*AJ$2,NOT(ISERROR(VALUE(SUBSTITUTE(SUBSTITUTE(INDIRECT("ALS!"&amp;SUBSTITUTE(ADDRESS(1,$A92+($AN$7-$AN$8),4),"1","")&amp;MATCH(AJ$3,ALS!$A:$A,0)+ROW(ALS!$A:$A)-1),".",",")," ","")))),VALUE(SUBSTITUTE(SUBSTITUTE(INDIRECT("ALS!"&amp;SUBSTITUTE(ADDRESS(1,$A92+($AN$7-$AN$8),4),"1","")&amp;MATCH(AJ$3,ALS!$A:$A,0)+ROW(ALS!$A:$A)-1),".",",")," ","")),TRUE,"ERROR")</f>
        <v>#VALUE!</v>
      </c>
    </row>
    <row r="93" spans="1:36" x14ac:dyDescent="0.25">
      <c r="A93" t="e">
        <f t="shared" ca="1" si="8"/>
        <v>#VALUE!</v>
      </c>
      <c r="B93" t="e">
        <f ca="1">IF(
LEN(C93)&gt;0,
SUBSTITUTE(SUBSTITUTE(SUBSTITUTE(INDIRECT("ALS!"&amp;SUBSTITUTE(ADDRESS(1,A93+($AN$7-$AN$8),4),"1","")&amp;MATCH("ELEMENT",ALS!A:A,0)+ROW(ALS!A:A)-1),"Jord",""),"Sediment",""),C93,""),
SUBSTITUTE(SUBSTITUTE(INDIRECT("ALS!"&amp;SUBSTITUTE(ADDRESS(1,A93+($AN$7-$AN$8),4),"1","")&amp;MATCH("ELEMENT",ALS!A:A,0)+ROW(ALS!A:A)-1),"Jord",""),"Sediment","")
)</f>
        <v>#VALUE!</v>
      </c>
      <c r="C93" t="str">
        <f ca="1" xml:space="preserve">
_xlfn.LET(_xlpm.GetName,INDIRECT("ALS!"&amp;SUBSTITUTE(ADDRESS(1,A93+($AN$7-$AN$8),4),"1","")&amp;MATCH("ELEMENT",ALS!$A$1:$A$200,0)+ROW(ALS!$A$1:$A$200)-1),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93" s="22" t="e">
        <f ca="1">IF(ISERROR(INDIRECT("ALS!"&amp;SUBSTITUTE(ADDRESS(1,$A93+($AN$7-$AN$8),4),"1","")&amp;MATCH(D$3,ALS!$A:$A,0)+ROW(ALS!$A:$A)-1)),INDIRECT("ALS!"&amp;SUBSTITUTE(ADDRESS(1,$A93+($AN$7-$AN$8),4),"1","")&amp;MATCH(D$3,ALS!$A:$A,0)+ROW(ALS!$A:$A)-1),IF(INDIRECT("ALS!"&amp;SUBSTITUTE(ADDRESS(1,$A93+($AN$7-$AN$8),4),"1","")&amp;MATCH(D$3,ALS!$A:$A,0)+ROW(ALS!$A:$A)-1)="n.d.","n.d.",IF(VALUE(SUBSTITUTE(SUBSTITUTE(INDIRECT("ALS!"&amp;SUBSTITUTE(ADDRESS(1,$A93+($AN$7-$AN$8),4),"1","")&amp;MATCH(D$3,ALS!$A:$A,0)+ROW(ALS!$A:$A)-1),".",","),"&lt;",""))&lt;=AV$4,"&lt;"&amp;AV$4,VALUE(SUBSTITUTE(SUBSTITUTE(INDIRECT("ALS!"&amp;SUBSTITUTE(ADDRESS(1,$A93+($AN$7-$AN$8),4),"1","")&amp;MATCH(D$3,ALS!$A:$A,0)+ROW(ALS!$A:$A)-1),".",","),"&lt;","")))))</f>
        <v>#VALUE!</v>
      </c>
      <c r="E93" s="22" t="e">
        <f ca="1">IF(ISERROR(INDIRECT("ALS!"&amp;SUBSTITUTE(ADDRESS(1,$A93+($AN$7-$AN$8),4),"1","")&amp;MATCH(E$3,ALS!$A:$A,0)+ROW(ALS!$A:$A)-1)),INDIRECT("ALS!"&amp;SUBSTITUTE(ADDRESS(1,$A93+($AN$7-$AN$8),4),"1","")&amp;MATCH(E$3,ALS!$A:$A,0)+ROW(ALS!$A:$A)-1),IF(INDIRECT("ALS!"&amp;SUBSTITUTE(ADDRESS(1,$A93+($AN$7-$AN$8),4),"1","")&amp;MATCH(E$3,ALS!$A:$A,0)+ROW(ALS!$A:$A)-1)="n.d.","n.d.",IF(VALUE(SUBSTITUTE(SUBSTITUTE(INDIRECT("ALS!"&amp;SUBSTITUTE(ADDRESS(1,$A93+($AN$7-$AN$8),4),"1","")&amp;MATCH(E$3,ALS!$A:$A,0)+ROW(ALS!$A:$A)-1),".",","),"&lt;",""))&lt;=AW$4,"&lt;"&amp;AW$4,VALUE(SUBSTITUTE(SUBSTITUTE(INDIRECT("ALS!"&amp;SUBSTITUTE(ADDRESS(1,$A93+($AN$7-$AN$8),4),"1","")&amp;MATCH(E$3,ALS!$A:$A,0)+ROW(ALS!$A:$A)-1),".",","),"&lt;","")))))</f>
        <v>#VALUE!</v>
      </c>
      <c r="F93" s="22" t="e">
        <f ca="1">IF(ISERROR(INDIRECT("ALS!"&amp;SUBSTITUTE(ADDRESS(1,$A93+($AN$7-$AN$8),4),"1","")&amp;MATCH(F$3,ALS!$A:$A,0)+ROW(ALS!$A:$A)-1)),INDIRECT("ALS!"&amp;SUBSTITUTE(ADDRESS(1,$A93+($AN$7-$AN$8),4),"1","")&amp;MATCH(F$3,ALS!$A:$A,0)+ROW(ALS!$A:$A)-1),IF(INDIRECT("ALS!"&amp;SUBSTITUTE(ADDRESS(1,$A93+($AN$7-$AN$8),4),"1","")&amp;MATCH(F$3,ALS!$A:$A,0)+ROW(ALS!$A:$A)-1)="n.d.","n.d.",IF(VALUE(SUBSTITUTE(SUBSTITUTE(INDIRECT("ALS!"&amp;SUBSTITUTE(ADDRESS(1,$A93+($AN$7-$AN$8),4),"1","")&amp;MATCH(F$3,ALS!$A:$A,0)+ROW(ALS!$A:$A)-1),".",","),"&lt;",""))&lt;=AX$4,"&lt;"&amp;AX$4,VALUE(SUBSTITUTE(SUBSTITUTE(INDIRECT("ALS!"&amp;SUBSTITUTE(ADDRESS(1,$A93+($AN$7-$AN$8),4),"1","")&amp;MATCH(F$3,ALS!$A:$A,0)+ROW(ALS!$A:$A)-1),".",","),"&lt;","")))))</f>
        <v>#VALUE!</v>
      </c>
      <c r="G93" s="26" t="e">
        <f ca="1">_xlfn.LET(_xlpm.GetVal,INDIRECT("ALS!"&amp;SUBSTITUTE(ADDRESS(1,$A93+($AN$7-$AN$8),4),"1","")&amp;MATCH(G$3,ALS!$A:$A,0)+ROW(ALS!$A$1:$A$200)-1),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93" s="26" t="e">
        <f ca="1">_xlfn.LET(_xlpm.GetVal,INDIRECT("ALS!"&amp;SUBSTITUTE(ADDRESS(1,$A93+($AN$7-$AN$8),4),"1","")&amp;MATCH(H$3,ALS!$A:$A,0)+ROW(ALS!$A$1:$A$200)-1),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93" s="26" t="e">
        <f ca="1">_xlfn.LET(_xlpm.GetVal,INDIRECT("ALS!"&amp;SUBSTITUTE(ADDRESS(1,$A93+($AN$7-$AN$8),4),"1","")&amp;MATCH(I$3,ALS!$A:$A,0)+ROW(ALS!$A$1:$A$200)-1),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93" s="26" t="e">
        <f ca="1">_xlfn.LET(_xlpm.GetVal,INDIRECT("ALS!"&amp;SUBSTITUTE(ADDRESS(1,$A93+($AN$7-$AN$8),4),"1","")&amp;MATCH(J$3,ALS!$A:$A,0)+ROW(ALS!$A$1:$A$200)-1),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93" s="26" t="e">
        <f ca="1">_xlfn.LET(_xlpm.GetVal,INDIRECT("ALS!"&amp;SUBSTITUTE(ADDRESS(1,$A93+($AN$7-$AN$8),4),"1","")&amp;MATCH(K$3,ALS!$A:$A,0)+ROW(ALS!$A$1:$A$200)-1),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93" s="26" t="e">
        <f ca="1">_xlfn.LET(_xlpm.GetVal,INDIRECT("ALS!"&amp;SUBSTITUTE(ADDRESS(1,$A93+($AN$7-$AN$8),4),"1","")&amp;MATCH(L$3,ALS!$A:$A,0)+ROW(ALS!$A$1:$A$200)-1),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93" s="26" t="e">
        <f ca="1">_xlfn.LET(_xlpm.GetVal,INDIRECT("ALS!"&amp;SUBSTITUTE(ADDRESS(1,$A93+($AN$7-$AN$8),4),"1","")&amp;MATCH(M$3,ALS!$A:$A,0)+ROW(ALS!$A$1:$A$200)-1),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93" s="26" t="e">
        <f ca="1">_xlfn.LET(_xlpm.GetVal,INDIRECT("ALS!"&amp;SUBSTITUTE(ADDRESS(1,$A93+($AN$7-$AN$8),4),"1","")&amp;MATCH(N$3,ALS!$A:$A,0)+ROW(ALS!$A$1:$A$200)-1),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93" s="26" t="e">
        <f ca="1">_xlfn.LET(_xlpm.GetVal,INDIRECT("ALS!"&amp;SUBSTITUTE(ADDRESS(1,$A93+($AN$7-$AN$8),4),"1","")&amp;MATCH(O$3,ALS!$A:$A,0)+ROW(ALS!$A$1:$A$200)-1),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93" s="26" t="e">
        <f ca="1">_xlfn.LET(_xlpm.GetVal,INDIRECT("ALS!"&amp;SUBSTITUTE(ADDRESS(1,$A93+($AN$7-$AN$8),4),"1","")&amp;MATCH(P$3,ALS!$A:$A,0)+ROW(ALS!$A$1:$A$200)-1),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93" s="26" t="e">
        <f ca="1">_xlfn.LET(_xlpm.GetVal,INDIRECT("ALS!"&amp;SUBSTITUTE(ADDRESS(1,$A93+($AN$7-$AN$8),4),"1","")&amp;MATCH(Q$3,ALS!$A:$A,0)+ROW(ALS!$A$1:$A$200)-1),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93" s="26" t="e">
        <f ca="1">_xlfn.LET(_xlpm.GetVal,INDIRECT("ALS!"&amp;SUBSTITUTE(ADDRESS(1,$A93+($AN$7-$AN$8),4),"1","")&amp;MATCH(R$3,ALS!$A:$A,0)+ROW(ALS!$A$1:$A$200)-1),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93" s="26" t="e">
        <f ca="1">_xlfn.LET(_xlpm.GetVal,INDIRECT("ALS!"&amp;SUBSTITUTE(ADDRESS(1,$A93+($AN$7-$AN$8),4),"1","")&amp;MATCH(S$3,ALS!$A:$A,0)+ROW(ALS!$A$1:$A$200)-1),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93" s="26" t="e">
        <f ca="1">_xlfn.LET(_xlpm.GetVal,INDIRECT("ALS!"&amp;SUBSTITUTE(ADDRESS(1,$A93+($AN$7-$AN$8),4),"1","")&amp;MATCH(T$3,ALS!$A:$A,0)+ROW(ALS!$A$1:$A$200)-1),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93" s="26" t="e">
        <f ca="1">_xlfn.LET(_xlpm.GetVal,INDIRECT("ALS!"&amp;SUBSTITUTE(ADDRESS(1,$A93+($AN$7-$AN$8),4),"1","")&amp;MATCH(U$3,ALS!$A:$A,0)+ROW(ALS!$A$1:$A$200)-1),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93" s="26" t="e">
        <f ca="1">_xlfn.LET(_xlpm.GetVal,INDIRECT("ALS!"&amp;SUBSTITUTE(ADDRESS(1,$A93+($AN$7-$AN$8),4),"1","")&amp;MATCH(V$3,ALS!$A:$A,0)+ROW(ALS!$A$1:$A$200)-1),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93" s="26" t="e">
        <f ca="1">_xlfn.LET(_xlpm.GetVal,INDIRECT("ALS!"&amp;SUBSTITUTE(ADDRESS(1,$A93+($AN$7-$AN$8),4),"1","")&amp;MATCH(W$3,ALS!$A:$A,0)+ROW(ALS!$A$1:$A$200)-1),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93" s="26" t="e">
        <f ca="1">_xlfn.LET(_xlpm.GetVal,INDIRECT("ALS!"&amp;SUBSTITUTE(ADDRESS(1,$A93+($AN$7-$AN$8),4),"1","")&amp;MATCH(X$3,ALS!$A:$A,0)+ROW(ALS!$A$1:$A$200)-1),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93" s="26" t="e">
        <f ca="1">_xlfn.LET(_xlpm.GetVal,INDIRECT("ALS!"&amp;SUBSTITUTE(ADDRESS(1,$A93+($AN$7-$AN$8),4),"1","")&amp;MATCH(Y$3,ALS!$A:$A,0)+ROW(ALS!$A$1:$A$200)-1),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93" s="26" t="e">
        <f ca="1">_xlfn.LET(_xlpm.GetVal,INDIRECT("ALS!"&amp;SUBSTITUTE(ADDRESS(1,$A93+($AN$7-$AN$8),4),"1","")&amp;MATCH(Z$3,ALS!$A:$A,0)+ROW(ALS!$A$1:$A$200)-1),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93" s="26" t="e">
        <f ca="1">_xlfn.LET(_xlpm.GetVal,INDIRECT("ALS!"&amp;SUBSTITUTE(ADDRESS(1,$A93+($AN$7-$AN$8),4),"1","")&amp;MATCH(AA$3,ALS!$A:$A,0)+ROW(ALS!$A$1:$A$200)-1),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93" s="26" t="e">
        <f ca="1">_xlfn.LET(_xlpm.GetVal,INDIRECT("ALS!"&amp;SUBSTITUTE(ADDRESS(1,$A93+($AN$7-$AN$8),4),"1","")&amp;MATCH(AB$3,ALS!$A:$A,0)+ROW(ALS!$A$1:$A$200)-1),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93" s="26" t="e">
        <f ca="1">_xlfn.LET(_xlpm.GetVal,INDIRECT("ALS!"&amp;SUBSTITUTE(ADDRESS(1,$A93+($AN$7-$AN$8),4),"1","")&amp;MATCH(AC$3,ALS!$A:$A,0)+ROW(ALS!$A$1:$A$200)-1),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93" s="26" t="e">
        <f ca="1">_xlfn.LET(_xlpm.GetVal,INDIRECT("ALS!"&amp;SUBSTITUTE(ADDRESS(1,$A93+($AN$7-$AN$8),4),"1","")&amp;MATCH(AD$3,ALS!$A:$A,0)+ROW(ALS!$A$1:$A$200)-1),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93" s="26" t="e">
        <f ca="1">_xlfn.LET(_xlpm.GetVal,INDIRECT("ALS!"&amp;SUBSTITUTE(ADDRESS(1,$A93+($AN$7-$AN$8),4),"1","")&amp;MATCH(AE$3,ALS!$A:$A,0)+ROW(ALS!$A$1:$A$200)-1),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93" s="26" t="e">
        <f ca="1">_xlfn.LET(_xlpm.GetVal,INDIRECT("ALS!"&amp;SUBSTITUTE(ADDRESS(1,$A93+($AN$7-$AN$8),4),"1","")&amp;MATCH(AF$3,ALS!$A:$A,0)+ROW(ALS!$A$1:$A$200)-1),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93" s="26" t="e">
        <f ca="1">_xlfn.LET(_xlpm.GetVal,INDIRECT("ALS!"&amp;SUBSTITUTE(ADDRESS(1,$A93+($AN$7-$AN$8),4),"1","")&amp;MATCH(AG$3,ALS!$A:$A,0)+ROW(ALS!$A$1:$A$200)-1),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93" s="25" t="str">
        <f t="shared" ca="1" si="7"/>
        <v/>
      </c>
      <c r="AI93" s="26" t="e">
        <f ca="1">_xlfn.IFS(SUBSTITUTE(INDIRECT("ALS!"&amp;SUBSTITUTE(ADDRESS(1,$A93+($AN$7-$AN$8),4),"1","")&amp;MATCH(AI$3,ALS!$A:$A,0)+ROW(ALS!$A:$A)-1)," ","")="","",ISERROR(INDIRECT("ALS!"&amp;SUBSTITUTE(ADDRESS(1,$A93+($AN$7-$AN$8),4),"1","")&amp;MATCH(AI$3,ALS!$A:$A,0)+ROW(ALS!$A:$A)-1)),INDIRECT("ALS!"&amp;SUBSTITUTE(ADDRESS(1,$A93+($AN$7-$AN$8),4),"1","")&amp;MATCH(AI$3,ALS!$A:$A,0)+ROW(ALS!$A:$A)-1),OR(LOWER(SUBSTITUTE(SUBSTITUTE(INDIRECT("ALS!"&amp;SUBSTITUTE(ADDRESS(1,$A93+($AN$7-$AN$8),4),"1","")&amp;MATCH(AI$3,ALS!$A:$A,0)+ROW(ALS!$A:$A)-1),".","")," ",""))="nd",LOWER(SUBSTITUTE(SUBSTITUTE(INDIRECT("ALS!"&amp;SUBSTITUTE(ADDRESS(1,$A93+($AN$7-$AN$8),4),"1","")&amp;MATCH(AI$3,ALS!$A:$A,0)+ROW(ALS!$A:$A)-1),".","")," ",""))="ikkepåvist"),"n.d.",OR(LEFT(LOWER(SUBSTITUTE(SUBSTITUTE(INDIRECT("ALS!"&amp;SUBSTITUTE(ADDRESS(1,$A93+($AN$7-$AN$8),4),"1","")&amp;MATCH(AI$3,ALS!$A:$A,0)+ROW(ALS!$A:$A)-1),".",",")," ","")),2)="&lt; ",LEFT(LOWER(SUBSTITUTE(SUBSTITUTE(INDIRECT("ALS!"&amp;SUBSTITUTE(ADDRESS(1,$A93+($AN$7-$AN$8),4),"1","")&amp;MATCH(AI$3,ALS!$A:$A,0)+ROW(ALS!$A:$A)-1),".",",")," ","")),1)="&lt;"),"&lt;"&amp;VALUE(SUBSTITUTE(SUBSTITUTE(SUBSTITUTE(INDIRECT("ALS!"&amp;SUBSTITUTE(ADDRESS(1,$A93+($AN$7-$AN$8),4),"1","")&amp;MATCH(AI$3,ALS!$A:$A,0)+ROW(ALS!$A:$A)-1),".",",")," ",""),"&lt;",""))*AI$2,NOT(ISERROR(VALUE(SUBSTITUTE(SUBSTITUTE(INDIRECT("ALS!"&amp;SUBSTITUTE(ADDRESS(1,$A93+($AN$7-$AN$8),4),"1","")&amp;MATCH(AI$3,ALS!$A:$A,0)+ROW(ALS!$A:$A)-1),".",",")," ","")))),VALUE(SUBSTITUTE(SUBSTITUTE(INDIRECT("ALS!"&amp;SUBSTITUTE(ADDRESS(1,$A93+($AN$7-$AN$8),4),"1","")&amp;MATCH(AI$3,ALS!$A:$A,0)+ROW(ALS!$A:$A)-1),".",",")," ","")),TRUE,"ERROR")</f>
        <v>#VALUE!</v>
      </c>
      <c r="AJ93" s="26" t="e">
        <f ca="1">_xlfn.IFS(SUBSTITUTE(INDIRECT("ALS!"&amp;SUBSTITUTE(ADDRESS(1,$A93+($AN$7-$AN$8),4),"1","")&amp;MATCH(AJ$3,ALS!$A:$A,0)+ROW(ALS!$A:$A)-1)," ","")="","",ISERROR(INDIRECT("ALS!"&amp;SUBSTITUTE(ADDRESS(1,$A93+($AN$7-$AN$8),4),"1","")&amp;MATCH(AJ$3,ALS!$A:$A,0)+ROW(ALS!$A:$A)-1)),INDIRECT("ALS!"&amp;SUBSTITUTE(ADDRESS(1,$A93+($AN$7-$AN$8),4),"1","")&amp;MATCH(AJ$3,ALS!$A:$A,0)+ROW(ALS!$A:$A)-1),OR(LOWER(SUBSTITUTE(SUBSTITUTE(INDIRECT("ALS!"&amp;SUBSTITUTE(ADDRESS(1,$A93+($AN$7-$AN$8),4),"1","")&amp;MATCH(AJ$3,ALS!$A:$A,0)+ROW(ALS!$A:$A)-1),".","")," ",""))="nd",LOWER(SUBSTITUTE(SUBSTITUTE(INDIRECT("ALS!"&amp;SUBSTITUTE(ADDRESS(1,$A93+($AN$7-$AN$8),4),"1","")&amp;MATCH(AJ$3,ALS!$A:$A,0)+ROW(ALS!$A:$A)-1),".","")," ",""))="ikkepåvist"),"n.d.",OR(LEFT(LOWER(SUBSTITUTE(SUBSTITUTE(INDIRECT("ALS!"&amp;SUBSTITUTE(ADDRESS(1,$A93+($AN$7-$AN$8),4),"1","")&amp;MATCH(AJ$3,ALS!$A:$A,0)+ROW(ALS!$A:$A)-1),".",",")," ","")),2)="&lt; ",LEFT(LOWER(SUBSTITUTE(SUBSTITUTE(INDIRECT("ALS!"&amp;SUBSTITUTE(ADDRESS(1,$A93+($AN$7-$AN$8),4),"1","")&amp;MATCH(AJ$3,ALS!$A:$A,0)+ROW(ALS!$A:$A)-1),".",",")," ","")),1)="&lt;"),"&lt;"&amp;VALUE(SUBSTITUTE(SUBSTITUTE(SUBSTITUTE(INDIRECT("ALS!"&amp;SUBSTITUTE(ADDRESS(1,$A93+($AN$7-$AN$8),4),"1","")&amp;MATCH(AJ$3,ALS!$A:$A,0)+ROW(ALS!$A:$A)-1),".",",")," ",""),"&lt;",""))*AJ$2,NOT(ISERROR(VALUE(SUBSTITUTE(SUBSTITUTE(INDIRECT("ALS!"&amp;SUBSTITUTE(ADDRESS(1,$A93+($AN$7-$AN$8),4),"1","")&amp;MATCH(AJ$3,ALS!$A:$A,0)+ROW(ALS!$A:$A)-1),".",",")," ","")))),VALUE(SUBSTITUTE(SUBSTITUTE(INDIRECT("ALS!"&amp;SUBSTITUTE(ADDRESS(1,$A93+($AN$7-$AN$8),4),"1","")&amp;MATCH(AJ$3,ALS!$A:$A,0)+ROW(ALS!$A:$A)-1),".",",")," ","")),TRUE,"ERROR")</f>
        <v>#VALUE!</v>
      </c>
    </row>
    <row r="94" spans="1:36" x14ac:dyDescent="0.25">
      <c r="A94" t="e">
        <f t="shared" ca="1" si="8"/>
        <v>#VALUE!</v>
      </c>
      <c r="B94" t="e">
        <f ca="1">IF(
LEN(C94)&gt;0,
SUBSTITUTE(SUBSTITUTE(SUBSTITUTE(INDIRECT("ALS!"&amp;SUBSTITUTE(ADDRESS(1,A94+($AN$7-$AN$8),4),"1","")&amp;MATCH("ELEMENT",ALS!A:A,0)+ROW(ALS!A:A)-1),"Jord",""),"Sediment",""),C94,""),
SUBSTITUTE(SUBSTITUTE(INDIRECT("ALS!"&amp;SUBSTITUTE(ADDRESS(1,A94+($AN$7-$AN$8),4),"1","")&amp;MATCH("ELEMENT",ALS!A:A,0)+ROW(ALS!A:A)-1),"Jord",""),"Sediment","")
)</f>
        <v>#VALUE!</v>
      </c>
      <c r="C94" t="str">
        <f ca="1" xml:space="preserve">
_xlfn.LET(_xlpm.GetName,INDIRECT("ALS!"&amp;SUBSTITUTE(ADDRESS(1,A94+($AN$7-$AN$8),4),"1","")&amp;MATCH("ELEMENT",ALS!$A$1:$A$200,0)+ROW(ALS!$A$1:$A$200)-1),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94" s="22" t="e">
        <f ca="1">IF(ISERROR(INDIRECT("ALS!"&amp;SUBSTITUTE(ADDRESS(1,$A94+($AN$7-$AN$8),4),"1","")&amp;MATCH(D$3,ALS!$A:$A,0)+ROW(ALS!$A:$A)-1)),INDIRECT("ALS!"&amp;SUBSTITUTE(ADDRESS(1,$A94+($AN$7-$AN$8),4),"1","")&amp;MATCH(D$3,ALS!$A:$A,0)+ROW(ALS!$A:$A)-1),IF(INDIRECT("ALS!"&amp;SUBSTITUTE(ADDRESS(1,$A94+($AN$7-$AN$8),4),"1","")&amp;MATCH(D$3,ALS!$A:$A,0)+ROW(ALS!$A:$A)-1)="n.d.","n.d.",IF(VALUE(SUBSTITUTE(SUBSTITUTE(INDIRECT("ALS!"&amp;SUBSTITUTE(ADDRESS(1,$A94+($AN$7-$AN$8),4),"1","")&amp;MATCH(D$3,ALS!$A:$A,0)+ROW(ALS!$A:$A)-1),".",","),"&lt;",""))&lt;=AV$4,"&lt;"&amp;AV$4,VALUE(SUBSTITUTE(SUBSTITUTE(INDIRECT("ALS!"&amp;SUBSTITUTE(ADDRESS(1,$A94+($AN$7-$AN$8),4),"1","")&amp;MATCH(D$3,ALS!$A:$A,0)+ROW(ALS!$A:$A)-1),".",","),"&lt;","")))))</f>
        <v>#VALUE!</v>
      </c>
      <c r="E94" s="22" t="e">
        <f ca="1">IF(ISERROR(INDIRECT("ALS!"&amp;SUBSTITUTE(ADDRESS(1,$A94+($AN$7-$AN$8),4),"1","")&amp;MATCH(E$3,ALS!$A:$A,0)+ROW(ALS!$A:$A)-1)),INDIRECT("ALS!"&amp;SUBSTITUTE(ADDRESS(1,$A94+($AN$7-$AN$8),4),"1","")&amp;MATCH(E$3,ALS!$A:$A,0)+ROW(ALS!$A:$A)-1),IF(INDIRECT("ALS!"&amp;SUBSTITUTE(ADDRESS(1,$A94+($AN$7-$AN$8),4),"1","")&amp;MATCH(E$3,ALS!$A:$A,0)+ROW(ALS!$A:$A)-1)="n.d.","n.d.",IF(VALUE(SUBSTITUTE(SUBSTITUTE(INDIRECT("ALS!"&amp;SUBSTITUTE(ADDRESS(1,$A94+($AN$7-$AN$8),4),"1","")&amp;MATCH(E$3,ALS!$A:$A,0)+ROW(ALS!$A:$A)-1),".",","),"&lt;",""))&lt;=AW$4,"&lt;"&amp;AW$4,VALUE(SUBSTITUTE(SUBSTITUTE(INDIRECT("ALS!"&amp;SUBSTITUTE(ADDRESS(1,$A94+($AN$7-$AN$8),4),"1","")&amp;MATCH(E$3,ALS!$A:$A,0)+ROW(ALS!$A:$A)-1),".",","),"&lt;","")))))</f>
        <v>#VALUE!</v>
      </c>
      <c r="F94" s="22" t="e">
        <f ca="1">IF(ISERROR(INDIRECT("ALS!"&amp;SUBSTITUTE(ADDRESS(1,$A94+($AN$7-$AN$8),4),"1","")&amp;MATCH(F$3,ALS!$A:$A,0)+ROW(ALS!$A:$A)-1)),INDIRECT("ALS!"&amp;SUBSTITUTE(ADDRESS(1,$A94+($AN$7-$AN$8),4),"1","")&amp;MATCH(F$3,ALS!$A:$A,0)+ROW(ALS!$A:$A)-1),IF(INDIRECT("ALS!"&amp;SUBSTITUTE(ADDRESS(1,$A94+($AN$7-$AN$8),4),"1","")&amp;MATCH(F$3,ALS!$A:$A,0)+ROW(ALS!$A:$A)-1)="n.d.","n.d.",IF(VALUE(SUBSTITUTE(SUBSTITUTE(INDIRECT("ALS!"&amp;SUBSTITUTE(ADDRESS(1,$A94+($AN$7-$AN$8),4),"1","")&amp;MATCH(F$3,ALS!$A:$A,0)+ROW(ALS!$A:$A)-1),".",","),"&lt;",""))&lt;=AX$4,"&lt;"&amp;AX$4,VALUE(SUBSTITUTE(SUBSTITUTE(INDIRECT("ALS!"&amp;SUBSTITUTE(ADDRESS(1,$A94+($AN$7-$AN$8),4),"1","")&amp;MATCH(F$3,ALS!$A:$A,0)+ROW(ALS!$A:$A)-1),".",","),"&lt;","")))))</f>
        <v>#VALUE!</v>
      </c>
      <c r="G94" s="26" t="e">
        <f ca="1">_xlfn.LET(_xlpm.GetVal,INDIRECT("ALS!"&amp;SUBSTITUTE(ADDRESS(1,$A94+($AN$7-$AN$8),4),"1","")&amp;MATCH(G$3,ALS!$A:$A,0)+ROW(ALS!$A$1:$A$200)-1),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94" s="26" t="e">
        <f ca="1">_xlfn.LET(_xlpm.GetVal,INDIRECT("ALS!"&amp;SUBSTITUTE(ADDRESS(1,$A94+($AN$7-$AN$8),4),"1","")&amp;MATCH(H$3,ALS!$A:$A,0)+ROW(ALS!$A$1:$A$200)-1),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94" s="26" t="e">
        <f ca="1">_xlfn.LET(_xlpm.GetVal,INDIRECT("ALS!"&amp;SUBSTITUTE(ADDRESS(1,$A94+($AN$7-$AN$8),4),"1","")&amp;MATCH(I$3,ALS!$A:$A,0)+ROW(ALS!$A$1:$A$200)-1),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94" s="26" t="e">
        <f ca="1">_xlfn.LET(_xlpm.GetVal,INDIRECT("ALS!"&amp;SUBSTITUTE(ADDRESS(1,$A94+($AN$7-$AN$8),4),"1","")&amp;MATCH(J$3,ALS!$A:$A,0)+ROW(ALS!$A$1:$A$200)-1),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94" s="26" t="e">
        <f ca="1">_xlfn.LET(_xlpm.GetVal,INDIRECT("ALS!"&amp;SUBSTITUTE(ADDRESS(1,$A94+($AN$7-$AN$8),4),"1","")&amp;MATCH(K$3,ALS!$A:$A,0)+ROW(ALS!$A$1:$A$200)-1),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94" s="26" t="e">
        <f ca="1">_xlfn.LET(_xlpm.GetVal,INDIRECT("ALS!"&amp;SUBSTITUTE(ADDRESS(1,$A94+($AN$7-$AN$8),4),"1","")&amp;MATCH(L$3,ALS!$A:$A,0)+ROW(ALS!$A$1:$A$200)-1),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94" s="26" t="e">
        <f ca="1">_xlfn.LET(_xlpm.GetVal,INDIRECT("ALS!"&amp;SUBSTITUTE(ADDRESS(1,$A94+($AN$7-$AN$8),4),"1","")&amp;MATCH(M$3,ALS!$A:$A,0)+ROW(ALS!$A$1:$A$200)-1),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94" s="26" t="e">
        <f ca="1">_xlfn.LET(_xlpm.GetVal,INDIRECT("ALS!"&amp;SUBSTITUTE(ADDRESS(1,$A94+($AN$7-$AN$8),4),"1","")&amp;MATCH(N$3,ALS!$A:$A,0)+ROW(ALS!$A$1:$A$200)-1),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94" s="26" t="e">
        <f ca="1">_xlfn.LET(_xlpm.GetVal,INDIRECT("ALS!"&amp;SUBSTITUTE(ADDRESS(1,$A94+($AN$7-$AN$8),4),"1","")&amp;MATCH(O$3,ALS!$A:$A,0)+ROW(ALS!$A$1:$A$200)-1),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94" s="26" t="e">
        <f ca="1">_xlfn.LET(_xlpm.GetVal,INDIRECT("ALS!"&amp;SUBSTITUTE(ADDRESS(1,$A94+($AN$7-$AN$8),4),"1","")&amp;MATCH(P$3,ALS!$A:$A,0)+ROW(ALS!$A$1:$A$200)-1),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94" s="26" t="e">
        <f ca="1">_xlfn.LET(_xlpm.GetVal,INDIRECT("ALS!"&amp;SUBSTITUTE(ADDRESS(1,$A94+($AN$7-$AN$8),4),"1","")&amp;MATCH(Q$3,ALS!$A:$A,0)+ROW(ALS!$A$1:$A$200)-1),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94" s="26" t="e">
        <f ca="1">_xlfn.LET(_xlpm.GetVal,INDIRECT("ALS!"&amp;SUBSTITUTE(ADDRESS(1,$A94+($AN$7-$AN$8),4),"1","")&amp;MATCH(R$3,ALS!$A:$A,0)+ROW(ALS!$A$1:$A$200)-1),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94" s="26" t="e">
        <f ca="1">_xlfn.LET(_xlpm.GetVal,INDIRECT("ALS!"&amp;SUBSTITUTE(ADDRESS(1,$A94+($AN$7-$AN$8),4),"1","")&amp;MATCH(S$3,ALS!$A:$A,0)+ROW(ALS!$A$1:$A$200)-1),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94" s="26" t="e">
        <f ca="1">_xlfn.LET(_xlpm.GetVal,INDIRECT("ALS!"&amp;SUBSTITUTE(ADDRESS(1,$A94+($AN$7-$AN$8),4),"1","")&amp;MATCH(T$3,ALS!$A:$A,0)+ROW(ALS!$A$1:$A$200)-1),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94" s="26" t="e">
        <f ca="1">_xlfn.LET(_xlpm.GetVal,INDIRECT("ALS!"&amp;SUBSTITUTE(ADDRESS(1,$A94+($AN$7-$AN$8),4),"1","")&amp;MATCH(U$3,ALS!$A:$A,0)+ROW(ALS!$A$1:$A$200)-1),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94" s="26" t="e">
        <f ca="1">_xlfn.LET(_xlpm.GetVal,INDIRECT("ALS!"&amp;SUBSTITUTE(ADDRESS(1,$A94+($AN$7-$AN$8),4),"1","")&amp;MATCH(V$3,ALS!$A:$A,0)+ROW(ALS!$A$1:$A$200)-1),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94" s="26" t="e">
        <f ca="1">_xlfn.LET(_xlpm.GetVal,INDIRECT("ALS!"&amp;SUBSTITUTE(ADDRESS(1,$A94+($AN$7-$AN$8),4),"1","")&amp;MATCH(W$3,ALS!$A:$A,0)+ROW(ALS!$A$1:$A$200)-1),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94" s="26" t="e">
        <f ca="1">_xlfn.LET(_xlpm.GetVal,INDIRECT("ALS!"&amp;SUBSTITUTE(ADDRESS(1,$A94+($AN$7-$AN$8),4),"1","")&amp;MATCH(X$3,ALS!$A:$A,0)+ROW(ALS!$A$1:$A$200)-1),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94" s="26" t="e">
        <f ca="1">_xlfn.LET(_xlpm.GetVal,INDIRECT("ALS!"&amp;SUBSTITUTE(ADDRESS(1,$A94+($AN$7-$AN$8),4),"1","")&amp;MATCH(Y$3,ALS!$A:$A,0)+ROW(ALS!$A$1:$A$200)-1),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94" s="26" t="e">
        <f ca="1">_xlfn.LET(_xlpm.GetVal,INDIRECT("ALS!"&amp;SUBSTITUTE(ADDRESS(1,$A94+($AN$7-$AN$8),4),"1","")&amp;MATCH(Z$3,ALS!$A:$A,0)+ROW(ALS!$A$1:$A$200)-1),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94" s="26" t="e">
        <f ca="1">_xlfn.LET(_xlpm.GetVal,INDIRECT("ALS!"&amp;SUBSTITUTE(ADDRESS(1,$A94+($AN$7-$AN$8),4),"1","")&amp;MATCH(AA$3,ALS!$A:$A,0)+ROW(ALS!$A$1:$A$200)-1),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94" s="26" t="e">
        <f ca="1">_xlfn.LET(_xlpm.GetVal,INDIRECT("ALS!"&amp;SUBSTITUTE(ADDRESS(1,$A94+($AN$7-$AN$8),4),"1","")&amp;MATCH(AB$3,ALS!$A:$A,0)+ROW(ALS!$A$1:$A$200)-1),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94" s="26" t="e">
        <f ca="1">_xlfn.LET(_xlpm.GetVal,INDIRECT("ALS!"&amp;SUBSTITUTE(ADDRESS(1,$A94+($AN$7-$AN$8),4),"1","")&amp;MATCH(AC$3,ALS!$A:$A,0)+ROW(ALS!$A$1:$A$200)-1),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94" s="26" t="e">
        <f ca="1">_xlfn.LET(_xlpm.GetVal,INDIRECT("ALS!"&amp;SUBSTITUTE(ADDRESS(1,$A94+($AN$7-$AN$8),4),"1","")&amp;MATCH(AD$3,ALS!$A:$A,0)+ROW(ALS!$A$1:$A$200)-1),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94" s="26" t="e">
        <f ca="1">_xlfn.LET(_xlpm.GetVal,INDIRECT("ALS!"&amp;SUBSTITUTE(ADDRESS(1,$A94+($AN$7-$AN$8),4),"1","")&amp;MATCH(AE$3,ALS!$A:$A,0)+ROW(ALS!$A$1:$A$200)-1),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94" s="26" t="e">
        <f ca="1">_xlfn.LET(_xlpm.GetVal,INDIRECT("ALS!"&amp;SUBSTITUTE(ADDRESS(1,$A94+($AN$7-$AN$8),4),"1","")&amp;MATCH(AF$3,ALS!$A:$A,0)+ROW(ALS!$A$1:$A$200)-1),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94" s="26" t="e">
        <f ca="1">_xlfn.LET(_xlpm.GetVal,INDIRECT("ALS!"&amp;SUBSTITUTE(ADDRESS(1,$A94+($AN$7-$AN$8),4),"1","")&amp;MATCH(AG$3,ALS!$A:$A,0)+ROW(ALS!$A$1:$A$200)-1),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94" s="25" t="str">
        <f t="shared" ca="1" si="7"/>
        <v/>
      </c>
      <c r="AI94" s="26" t="e">
        <f ca="1">_xlfn.IFS(SUBSTITUTE(INDIRECT("ALS!"&amp;SUBSTITUTE(ADDRESS(1,$A94+($AN$7-$AN$8),4),"1","")&amp;MATCH(AI$3,ALS!$A:$A,0)+ROW(ALS!$A:$A)-1)," ","")="","",ISERROR(INDIRECT("ALS!"&amp;SUBSTITUTE(ADDRESS(1,$A94+($AN$7-$AN$8),4),"1","")&amp;MATCH(AI$3,ALS!$A:$A,0)+ROW(ALS!$A:$A)-1)),INDIRECT("ALS!"&amp;SUBSTITUTE(ADDRESS(1,$A94+($AN$7-$AN$8),4),"1","")&amp;MATCH(AI$3,ALS!$A:$A,0)+ROW(ALS!$A:$A)-1),OR(LOWER(SUBSTITUTE(SUBSTITUTE(INDIRECT("ALS!"&amp;SUBSTITUTE(ADDRESS(1,$A94+($AN$7-$AN$8),4),"1","")&amp;MATCH(AI$3,ALS!$A:$A,0)+ROW(ALS!$A:$A)-1),".","")," ",""))="nd",LOWER(SUBSTITUTE(SUBSTITUTE(INDIRECT("ALS!"&amp;SUBSTITUTE(ADDRESS(1,$A94+($AN$7-$AN$8),4),"1","")&amp;MATCH(AI$3,ALS!$A:$A,0)+ROW(ALS!$A:$A)-1),".","")," ",""))="ikkepåvist"),"n.d.",OR(LEFT(LOWER(SUBSTITUTE(SUBSTITUTE(INDIRECT("ALS!"&amp;SUBSTITUTE(ADDRESS(1,$A94+($AN$7-$AN$8),4),"1","")&amp;MATCH(AI$3,ALS!$A:$A,0)+ROW(ALS!$A:$A)-1),".",",")," ","")),2)="&lt; ",LEFT(LOWER(SUBSTITUTE(SUBSTITUTE(INDIRECT("ALS!"&amp;SUBSTITUTE(ADDRESS(1,$A94+($AN$7-$AN$8),4),"1","")&amp;MATCH(AI$3,ALS!$A:$A,0)+ROW(ALS!$A:$A)-1),".",",")," ","")),1)="&lt;"),"&lt;"&amp;VALUE(SUBSTITUTE(SUBSTITUTE(SUBSTITUTE(INDIRECT("ALS!"&amp;SUBSTITUTE(ADDRESS(1,$A94+($AN$7-$AN$8),4),"1","")&amp;MATCH(AI$3,ALS!$A:$A,0)+ROW(ALS!$A:$A)-1),".",",")," ",""),"&lt;",""))*AI$2,NOT(ISERROR(VALUE(SUBSTITUTE(SUBSTITUTE(INDIRECT("ALS!"&amp;SUBSTITUTE(ADDRESS(1,$A94+($AN$7-$AN$8),4),"1","")&amp;MATCH(AI$3,ALS!$A:$A,0)+ROW(ALS!$A:$A)-1),".",",")," ","")))),VALUE(SUBSTITUTE(SUBSTITUTE(INDIRECT("ALS!"&amp;SUBSTITUTE(ADDRESS(1,$A94+($AN$7-$AN$8),4),"1","")&amp;MATCH(AI$3,ALS!$A:$A,0)+ROW(ALS!$A:$A)-1),".",",")," ","")),TRUE,"ERROR")</f>
        <v>#VALUE!</v>
      </c>
      <c r="AJ94" s="26" t="e">
        <f ca="1">_xlfn.IFS(SUBSTITUTE(INDIRECT("ALS!"&amp;SUBSTITUTE(ADDRESS(1,$A94+($AN$7-$AN$8),4),"1","")&amp;MATCH(AJ$3,ALS!$A:$A,0)+ROW(ALS!$A:$A)-1)," ","")="","",ISERROR(INDIRECT("ALS!"&amp;SUBSTITUTE(ADDRESS(1,$A94+($AN$7-$AN$8),4),"1","")&amp;MATCH(AJ$3,ALS!$A:$A,0)+ROW(ALS!$A:$A)-1)),INDIRECT("ALS!"&amp;SUBSTITUTE(ADDRESS(1,$A94+($AN$7-$AN$8),4),"1","")&amp;MATCH(AJ$3,ALS!$A:$A,0)+ROW(ALS!$A:$A)-1),OR(LOWER(SUBSTITUTE(SUBSTITUTE(INDIRECT("ALS!"&amp;SUBSTITUTE(ADDRESS(1,$A94+($AN$7-$AN$8),4),"1","")&amp;MATCH(AJ$3,ALS!$A:$A,0)+ROW(ALS!$A:$A)-1),".","")," ",""))="nd",LOWER(SUBSTITUTE(SUBSTITUTE(INDIRECT("ALS!"&amp;SUBSTITUTE(ADDRESS(1,$A94+($AN$7-$AN$8),4),"1","")&amp;MATCH(AJ$3,ALS!$A:$A,0)+ROW(ALS!$A:$A)-1),".","")," ",""))="ikkepåvist"),"n.d.",OR(LEFT(LOWER(SUBSTITUTE(SUBSTITUTE(INDIRECT("ALS!"&amp;SUBSTITUTE(ADDRESS(1,$A94+($AN$7-$AN$8),4),"1","")&amp;MATCH(AJ$3,ALS!$A:$A,0)+ROW(ALS!$A:$A)-1),".",",")," ","")),2)="&lt; ",LEFT(LOWER(SUBSTITUTE(SUBSTITUTE(INDIRECT("ALS!"&amp;SUBSTITUTE(ADDRESS(1,$A94+($AN$7-$AN$8),4),"1","")&amp;MATCH(AJ$3,ALS!$A:$A,0)+ROW(ALS!$A:$A)-1),".",",")," ","")),1)="&lt;"),"&lt;"&amp;VALUE(SUBSTITUTE(SUBSTITUTE(SUBSTITUTE(INDIRECT("ALS!"&amp;SUBSTITUTE(ADDRESS(1,$A94+($AN$7-$AN$8),4),"1","")&amp;MATCH(AJ$3,ALS!$A:$A,0)+ROW(ALS!$A:$A)-1),".",",")," ",""),"&lt;",""))*AJ$2,NOT(ISERROR(VALUE(SUBSTITUTE(SUBSTITUTE(INDIRECT("ALS!"&amp;SUBSTITUTE(ADDRESS(1,$A94+($AN$7-$AN$8),4),"1","")&amp;MATCH(AJ$3,ALS!$A:$A,0)+ROW(ALS!$A:$A)-1),".",",")," ","")))),VALUE(SUBSTITUTE(SUBSTITUTE(INDIRECT("ALS!"&amp;SUBSTITUTE(ADDRESS(1,$A94+($AN$7-$AN$8),4),"1","")&amp;MATCH(AJ$3,ALS!$A:$A,0)+ROW(ALS!$A:$A)-1),".",",")," ","")),TRUE,"ERROR")</f>
        <v>#VALUE!</v>
      </c>
    </row>
    <row r="95" spans="1:36" x14ac:dyDescent="0.25">
      <c r="A95" t="e">
        <f t="shared" ca="1" si="8"/>
        <v>#VALUE!</v>
      </c>
      <c r="B95" t="e">
        <f ca="1">IF(
LEN(C95)&gt;0,
SUBSTITUTE(SUBSTITUTE(SUBSTITUTE(INDIRECT("ALS!"&amp;SUBSTITUTE(ADDRESS(1,A95+($AN$7-$AN$8),4),"1","")&amp;MATCH("ELEMENT",ALS!A:A,0)+ROW(ALS!A:A)-1),"Jord",""),"Sediment",""),C95,""),
SUBSTITUTE(SUBSTITUTE(INDIRECT("ALS!"&amp;SUBSTITUTE(ADDRESS(1,A95+($AN$7-$AN$8),4),"1","")&amp;MATCH("ELEMENT",ALS!A:A,0)+ROW(ALS!A:A)-1),"Jord",""),"Sediment","")
)</f>
        <v>#VALUE!</v>
      </c>
      <c r="C95" t="str">
        <f ca="1" xml:space="preserve">
_xlfn.LET(_xlpm.GetName,INDIRECT("ALS!"&amp;SUBSTITUTE(ADDRESS(1,A95+($AN$7-$AN$8),4),"1","")&amp;MATCH("ELEMENT",ALS!$A$1:$A$200,0)+ROW(ALS!$A$1:$A$200)-1),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95" s="22" t="e">
        <f ca="1">IF(ISERROR(INDIRECT("ALS!"&amp;SUBSTITUTE(ADDRESS(1,$A95+($AN$7-$AN$8),4),"1","")&amp;MATCH(D$3,ALS!$A:$A,0)+ROW(ALS!$A:$A)-1)),INDIRECT("ALS!"&amp;SUBSTITUTE(ADDRESS(1,$A95+($AN$7-$AN$8),4),"1","")&amp;MATCH(D$3,ALS!$A:$A,0)+ROW(ALS!$A:$A)-1),IF(INDIRECT("ALS!"&amp;SUBSTITUTE(ADDRESS(1,$A95+($AN$7-$AN$8),4),"1","")&amp;MATCH(D$3,ALS!$A:$A,0)+ROW(ALS!$A:$A)-1)="n.d.","n.d.",IF(VALUE(SUBSTITUTE(SUBSTITUTE(INDIRECT("ALS!"&amp;SUBSTITUTE(ADDRESS(1,$A95+($AN$7-$AN$8),4),"1","")&amp;MATCH(D$3,ALS!$A:$A,0)+ROW(ALS!$A:$A)-1),".",","),"&lt;",""))&lt;=AV$4,"&lt;"&amp;AV$4,VALUE(SUBSTITUTE(SUBSTITUTE(INDIRECT("ALS!"&amp;SUBSTITUTE(ADDRESS(1,$A95+($AN$7-$AN$8),4),"1","")&amp;MATCH(D$3,ALS!$A:$A,0)+ROW(ALS!$A:$A)-1),".",","),"&lt;","")))))</f>
        <v>#VALUE!</v>
      </c>
      <c r="E95" s="22" t="e">
        <f ca="1">IF(ISERROR(INDIRECT("ALS!"&amp;SUBSTITUTE(ADDRESS(1,$A95+($AN$7-$AN$8),4),"1","")&amp;MATCH(E$3,ALS!$A:$A,0)+ROW(ALS!$A:$A)-1)),INDIRECT("ALS!"&amp;SUBSTITUTE(ADDRESS(1,$A95+($AN$7-$AN$8),4),"1","")&amp;MATCH(E$3,ALS!$A:$A,0)+ROW(ALS!$A:$A)-1),IF(INDIRECT("ALS!"&amp;SUBSTITUTE(ADDRESS(1,$A95+($AN$7-$AN$8),4),"1","")&amp;MATCH(E$3,ALS!$A:$A,0)+ROW(ALS!$A:$A)-1)="n.d.","n.d.",IF(VALUE(SUBSTITUTE(SUBSTITUTE(INDIRECT("ALS!"&amp;SUBSTITUTE(ADDRESS(1,$A95+($AN$7-$AN$8),4),"1","")&amp;MATCH(E$3,ALS!$A:$A,0)+ROW(ALS!$A:$A)-1),".",","),"&lt;",""))&lt;=AW$4,"&lt;"&amp;AW$4,VALUE(SUBSTITUTE(SUBSTITUTE(INDIRECT("ALS!"&amp;SUBSTITUTE(ADDRESS(1,$A95+($AN$7-$AN$8),4),"1","")&amp;MATCH(E$3,ALS!$A:$A,0)+ROW(ALS!$A:$A)-1),".",","),"&lt;","")))))</f>
        <v>#VALUE!</v>
      </c>
      <c r="F95" s="22" t="e">
        <f ca="1">IF(ISERROR(INDIRECT("ALS!"&amp;SUBSTITUTE(ADDRESS(1,$A95+($AN$7-$AN$8),4),"1","")&amp;MATCH(F$3,ALS!$A:$A,0)+ROW(ALS!$A:$A)-1)),INDIRECT("ALS!"&amp;SUBSTITUTE(ADDRESS(1,$A95+($AN$7-$AN$8),4),"1","")&amp;MATCH(F$3,ALS!$A:$A,0)+ROW(ALS!$A:$A)-1),IF(INDIRECT("ALS!"&amp;SUBSTITUTE(ADDRESS(1,$A95+($AN$7-$AN$8),4),"1","")&amp;MATCH(F$3,ALS!$A:$A,0)+ROW(ALS!$A:$A)-1)="n.d.","n.d.",IF(VALUE(SUBSTITUTE(SUBSTITUTE(INDIRECT("ALS!"&amp;SUBSTITUTE(ADDRESS(1,$A95+($AN$7-$AN$8),4),"1","")&amp;MATCH(F$3,ALS!$A:$A,0)+ROW(ALS!$A:$A)-1),".",","),"&lt;",""))&lt;=AX$4,"&lt;"&amp;AX$4,VALUE(SUBSTITUTE(SUBSTITUTE(INDIRECT("ALS!"&amp;SUBSTITUTE(ADDRESS(1,$A95+($AN$7-$AN$8),4),"1","")&amp;MATCH(F$3,ALS!$A:$A,0)+ROW(ALS!$A:$A)-1),".",","),"&lt;","")))))</f>
        <v>#VALUE!</v>
      </c>
      <c r="G95" s="26" t="e">
        <f ca="1">_xlfn.LET(_xlpm.GetVal,INDIRECT("ALS!"&amp;SUBSTITUTE(ADDRESS(1,$A95+($AN$7-$AN$8),4),"1","")&amp;MATCH(G$3,ALS!$A:$A,0)+ROW(ALS!$A$1:$A$200)-1),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95" s="26" t="e">
        <f ca="1">_xlfn.LET(_xlpm.GetVal,INDIRECT("ALS!"&amp;SUBSTITUTE(ADDRESS(1,$A95+($AN$7-$AN$8),4),"1","")&amp;MATCH(H$3,ALS!$A:$A,0)+ROW(ALS!$A$1:$A$200)-1),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95" s="26" t="e">
        <f ca="1">_xlfn.LET(_xlpm.GetVal,INDIRECT("ALS!"&amp;SUBSTITUTE(ADDRESS(1,$A95+($AN$7-$AN$8),4),"1","")&amp;MATCH(I$3,ALS!$A:$A,0)+ROW(ALS!$A$1:$A$200)-1),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95" s="26" t="e">
        <f ca="1">_xlfn.LET(_xlpm.GetVal,INDIRECT("ALS!"&amp;SUBSTITUTE(ADDRESS(1,$A95+($AN$7-$AN$8),4),"1","")&amp;MATCH(J$3,ALS!$A:$A,0)+ROW(ALS!$A$1:$A$200)-1),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95" s="26" t="e">
        <f ca="1">_xlfn.LET(_xlpm.GetVal,INDIRECT("ALS!"&amp;SUBSTITUTE(ADDRESS(1,$A95+($AN$7-$AN$8),4),"1","")&amp;MATCH(K$3,ALS!$A:$A,0)+ROW(ALS!$A$1:$A$200)-1),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95" s="26" t="e">
        <f ca="1">_xlfn.LET(_xlpm.GetVal,INDIRECT("ALS!"&amp;SUBSTITUTE(ADDRESS(1,$A95+($AN$7-$AN$8),4),"1","")&amp;MATCH(L$3,ALS!$A:$A,0)+ROW(ALS!$A$1:$A$200)-1),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95" s="26" t="e">
        <f ca="1">_xlfn.LET(_xlpm.GetVal,INDIRECT("ALS!"&amp;SUBSTITUTE(ADDRESS(1,$A95+($AN$7-$AN$8),4),"1","")&amp;MATCH(M$3,ALS!$A:$A,0)+ROW(ALS!$A$1:$A$200)-1),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95" s="26" t="e">
        <f ca="1">_xlfn.LET(_xlpm.GetVal,INDIRECT("ALS!"&amp;SUBSTITUTE(ADDRESS(1,$A95+($AN$7-$AN$8),4),"1","")&amp;MATCH(N$3,ALS!$A:$A,0)+ROW(ALS!$A$1:$A$200)-1),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95" s="26" t="e">
        <f ca="1">_xlfn.LET(_xlpm.GetVal,INDIRECT("ALS!"&amp;SUBSTITUTE(ADDRESS(1,$A95+($AN$7-$AN$8),4),"1","")&amp;MATCH(O$3,ALS!$A:$A,0)+ROW(ALS!$A$1:$A$200)-1),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95" s="26" t="e">
        <f ca="1">_xlfn.LET(_xlpm.GetVal,INDIRECT("ALS!"&amp;SUBSTITUTE(ADDRESS(1,$A95+($AN$7-$AN$8),4),"1","")&amp;MATCH(P$3,ALS!$A:$A,0)+ROW(ALS!$A$1:$A$200)-1),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95" s="26" t="e">
        <f ca="1">_xlfn.LET(_xlpm.GetVal,INDIRECT("ALS!"&amp;SUBSTITUTE(ADDRESS(1,$A95+($AN$7-$AN$8),4),"1","")&amp;MATCH(Q$3,ALS!$A:$A,0)+ROW(ALS!$A$1:$A$200)-1),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95" s="26" t="e">
        <f ca="1">_xlfn.LET(_xlpm.GetVal,INDIRECT("ALS!"&amp;SUBSTITUTE(ADDRESS(1,$A95+($AN$7-$AN$8),4),"1","")&amp;MATCH(R$3,ALS!$A:$A,0)+ROW(ALS!$A$1:$A$200)-1),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95" s="26" t="e">
        <f ca="1">_xlfn.LET(_xlpm.GetVal,INDIRECT("ALS!"&amp;SUBSTITUTE(ADDRESS(1,$A95+($AN$7-$AN$8),4),"1","")&amp;MATCH(S$3,ALS!$A:$A,0)+ROW(ALS!$A$1:$A$200)-1),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95" s="26" t="e">
        <f ca="1">_xlfn.LET(_xlpm.GetVal,INDIRECT("ALS!"&amp;SUBSTITUTE(ADDRESS(1,$A95+($AN$7-$AN$8),4),"1","")&amp;MATCH(T$3,ALS!$A:$A,0)+ROW(ALS!$A$1:$A$200)-1),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95" s="26" t="e">
        <f ca="1">_xlfn.LET(_xlpm.GetVal,INDIRECT("ALS!"&amp;SUBSTITUTE(ADDRESS(1,$A95+($AN$7-$AN$8),4),"1","")&amp;MATCH(U$3,ALS!$A:$A,0)+ROW(ALS!$A$1:$A$200)-1),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95" s="26" t="e">
        <f ca="1">_xlfn.LET(_xlpm.GetVal,INDIRECT("ALS!"&amp;SUBSTITUTE(ADDRESS(1,$A95+($AN$7-$AN$8),4),"1","")&amp;MATCH(V$3,ALS!$A:$A,0)+ROW(ALS!$A$1:$A$200)-1),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95" s="26" t="e">
        <f ca="1">_xlfn.LET(_xlpm.GetVal,INDIRECT("ALS!"&amp;SUBSTITUTE(ADDRESS(1,$A95+($AN$7-$AN$8),4),"1","")&amp;MATCH(W$3,ALS!$A:$A,0)+ROW(ALS!$A$1:$A$200)-1),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95" s="26" t="e">
        <f ca="1">_xlfn.LET(_xlpm.GetVal,INDIRECT("ALS!"&amp;SUBSTITUTE(ADDRESS(1,$A95+($AN$7-$AN$8),4),"1","")&amp;MATCH(X$3,ALS!$A:$A,0)+ROW(ALS!$A$1:$A$200)-1),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95" s="26" t="e">
        <f ca="1">_xlfn.LET(_xlpm.GetVal,INDIRECT("ALS!"&amp;SUBSTITUTE(ADDRESS(1,$A95+($AN$7-$AN$8),4),"1","")&amp;MATCH(Y$3,ALS!$A:$A,0)+ROW(ALS!$A$1:$A$200)-1),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95" s="26" t="e">
        <f ca="1">_xlfn.LET(_xlpm.GetVal,INDIRECT("ALS!"&amp;SUBSTITUTE(ADDRESS(1,$A95+($AN$7-$AN$8),4),"1","")&amp;MATCH(Z$3,ALS!$A:$A,0)+ROW(ALS!$A$1:$A$200)-1),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95" s="26" t="e">
        <f ca="1">_xlfn.LET(_xlpm.GetVal,INDIRECT("ALS!"&amp;SUBSTITUTE(ADDRESS(1,$A95+($AN$7-$AN$8),4),"1","")&amp;MATCH(AA$3,ALS!$A:$A,0)+ROW(ALS!$A$1:$A$200)-1),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95" s="26" t="e">
        <f ca="1">_xlfn.LET(_xlpm.GetVal,INDIRECT("ALS!"&amp;SUBSTITUTE(ADDRESS(1,$A95+($AN$7-$AN$8),4),"1","")&amp;MATCH(AB$3,ALS!$A:$A,0)+ROW(ALS!$A$1:$A$200)-1),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95" s="26" t="e">
        <f ca="1">_xlfn.LET(_xlpm.GetVal,INDIRECT("ALS!"&amp;SUBSTITUTE(ADDRESS(1,$A95+($AN$7-$AN$8),4),"1","")&amp;MATCH(AC$3,ALS!$A:$A,0)+ROW(ALS!$A$1:$A$200)-1),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95" s="26" t="e">
        <f ca="1">_xlfn.LET(_xlpm.GetVal,INDIRECT("ALS!"&amp;SUBSTITUTE(ADDRESS(1,$A95+($AN$7-$AN$8),4),"1","")&amp;MATCH(AD$3,ALS!$A:$A,0)+ROW(ALS!$A$1:$A$200)-1),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95" s="26" t="e">
        <f ca="1">_xlfn.LET(_xlpm.GetVal,INDIRECT("ALS!"&amp;SUBSTITUTE(ADDRESS(1,$A95+($AN$7-$AN$8),4),"1","")&amp;MATCH(AE$3,ALS!$A:$A,0)+ROW(ALS!$A$1:$A$200)-1),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95" s="26" t="e">
        <f ca="1">_xlfn.LET(_xlpm.GetVal,INDIRECT("ALS!"&amp;SUBSTITUTE(ADDRESS(1,$A95+($AN$7-$AN$8),4),"1","")&amp;MATCH(AF$3,ALS!$A:$A,0)+ROW(ALS!$A$1:$A$200)-1),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95" s="26" t="e">
        <f ca="1">_xlfn.LET(_xlpm.GetVal,INDIRECT("ALS!"&amp;SUBSTITUTE(ADDRESS(1,$A95+($AN$7-$AN$8),4),"1","")&amp;MATCH(AG$3,ALS!$A:$A,0)+ROW(ALS!$A$1:$A$200)-1),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95" s="25" t="str">
        <f t="shared" ca="1" si="7"/>
        <v/>
      </c>
      <c r="AI95" s="26" t="e">
        <f ca="1">_xlfn.IFS(SUBSTITUTE(INDIRECT("ALS!"&amp;SUBSTITUTE(ADDRESS(1,$A95+($AN$7-$AN$8),4),"1","")&amp;MATCH(AI$3,ALS!$A:$A,0)+ROW(ALS!$A:$A)-1)," ","")="","",ISERROR(INDIRECT("ALS!"&amp;SUBSTITUTE(ADDRESS(1,$A95+($AN$7-$AN$8),4),"1","")&amp;MATCH(AI$3,ALS!$A:$A,0)+ROW(ALS!$A:$A)-1)),INDIRECT("ALS!"&amp;SUBSTITUTE(ADDRESS(1,$A95+($AN$7-$AN$8),4),"1","")&amp;MATCH(AI$3,ALS!$A:$A,0)+ROW(ALS!$A:$A)-1),OR(LOWER(SUBSTITUTE(SUBSTITUTE(INDIRECT("ALS!"&amp;SUBSTITUTE(ADDRESS(1,$A95+($AN$7-$AN$8),4),"1","")&amp;MATCH(AI$3,ALS!$A:$A,0)+ROW(ALS!$A:$A)-1),".","")," ",""))="nd",LOWER(SUBSTITUTE(SUBSTITUTE(INDIRECT("ALS!"&amp;SUBSTITUTE(ADDRESS(1,$A95+($AN$7-$AN$8),4),"1","")&amp;MATCH(AI$3,ALS!$A:$A,0)+ROW(ALS!$A:$A)-1),".","")," ",""))="ikkepåvist"),"n.d.",OR(LEFT(LOWER(SUBSTITUTE(SUBSTITUTE(INDIRECT("ALS!"&amp;SUBSTITUTE(ADDRESS(1,$A95+($AN$7-$AN$8),4),"1","")&amp;MATCH(AI$3,ALS!$A:$A,0)+ROW(ALS!$A:$A)-1),".",",")," ","")),2)="&lt; ",LEFT(LOWER(SUBSTITUTE(SUBSTITUTE(INDIRECT("ALS!"&amp;SUBSTITUTE(ADDRESS(1,$A95+($AN$7-$AN$8),4),"1","")&amp;MATCH(AI$3,ALS!$A:$A,0)+ROW(ALS!$A:$A)-1),".",",")," ","")),1)="&lt;"),"&lt;"&amp;VALUE(SUBSTITUTE(SUBSTITUTE(SUBSTITUTE(INDIRECT("ALS!"&amp;SUBSTITUTE(ADDRESS(1,$A95+($AN$7-$AN$8),4),"1","")&amp;MATCH(AI$3,ALS!$A:$A,0)+ROW(ALS!$A:$A)-1),".",",")," ",""),"&lt;",""))*AI$2,NOT(ISERROR(VALUE(SUBSTITUTE(SUBSTITUTE(INDIRECT("ALS!"&amp;SUBSTITUTE(ADDRESS(1,$A95+($AN$7-$AN$8),4),"1","")&amp;MATCH(AI$3,ALS!$A:$A,0)+ROW(ALS!$A:$A)-1),".",",")," ","")))),VALUE(SUBSTITUTE(SUBSTITUTE(INDIRECT("ALS!"&amp;SUBSTITUTE(ADDRESS(1,$A95+($AN$7-$AN$8),4),"1","")&amp;MATCH(AI$3,ALS!$A:$A,0)+ROW(ALS!$A:$A)-1),".",",")," ","")),TRUE,"ERROR")</f>
        <v>#VALUE!</v>
      </c>
      <c r="AJ95" s="26" t="e">
        <f ca="1">_xlfn.IFS(SUBSTITUTE(INDIRECT("ALS!"&amp;SUBSTITUTE(ADDRESS(1,$A95+($AN$7-$AN$8),4),"1","")&amp;MATCH(AJ$3,ALS!$A:$A,0)+ROW(ALS!$A:$A)-1)," ","")="","",ISERROR(INDIRECT("ALS!"&amp;SUBSTITUTE(ADDRESS(1,$A95+($AN$7-$AN$8),4),"1","")&amp;MATCH(AJ$3,ALS!$A:$A,0)+ROW(ALS!$A:$A)-1)),INDIRECT("ALS!"&amp;SUBSTITUTE(ADDRESS(1,$A95+($AN$7-$AN$8),4),"1","")&amp;MATCH(AJ$3,ALS!$A:$A,0)+ROW(ALS!$A:$A)-1),OR(LOWER(SUBSTITUTE(SUBSTITUTE(INDIRECT("ALS!"&amp;SUBSTITUTE(ADDRESS(1,$A95+($AN$7-$AN$8),4),"1","")&amp;MATCH(AJ$3,ALS!$A:$A,0)+ROW(ALS!$A:$A)-1),".","")," ",""))="nd",LOWER(SUBSTITUTE(SUBSTITUTE(INDIRECT("ALS!"&amp;SUBSTITUTE(ADDRESS(1,$A95+($AN$7-$AN$8),4),"1","")&amp;MATCH(AJ$3,ALS!$A:$A,0)+ROW(ALS!$A:$A)-1),".","")," ",""))="ikkepåvist"),"n.d.",OR(LEFT(LOWER(SUBSTITUTE(SUBSTITUTE(INDIRECT("ALS!"&amp;SUBSTITUTE(ADDRESS(1,$A95+($AN$7-$AN$8),4),"1","")&amp;MATCH(AJ$3,ALS!$A:$A,0)+ROW(ALS!$A:$A)-1),".",",")," ","")),2)="&lt; ",LEFT(LOWER(SUBSTITUTE(SUBSTITUTE(INDIRECT("ALS!"&amp;SUBSTITUTE(ADDRESS(1,$A95+($AN$7-$AN$8),4),"1","")&amp;MATCH(AJ$3,ALS!$A:$A,0)+ROW(ALS!$A:$A)-1),".",",")," ","")),1)="&lt;"),"&lt;"&amp;VALUE(SUBSTITUTE(SUBSTITUTE(SUBSTITUTE(INDIRECT("ALS!"&amp;SUBSTITUTE(ADDRESS(1,$A95+($AN$7-$AN$8),4),"1","")&amp;MATCH(AJ$3,ALS!$A:$A,0)+ROW(ALS!$A:$A)-1),".",",")," ",""),"&lt;",""))*AJ$2,NOT(ISERROR(VALUE(SUBSTITUTE(SUBSTITUTE(INDIRECT("ALS!"&amp;SUBSTITUTE(ADDRESS(1,$A95+($AN$7-$AN$8),4),"1","")&amp;MATCH(AJ$3,ALS!$A:$A,0)+ROW(ALS!$A:$A)-1),".",",")," ","")))),VALUE(SUBSTITUTE(SUBSTITUTE(INDIRECT("ALS!"&amp;SUBSTITUTE(ADDRESS(1,$A95+($AN$7-$AN$8),4),"1","")&amp;MATCH(AJ$3,ALS!$A:$A,0)+ROW(ALS!$A:$A)-1),".",",")," ","")),TRUE,"ERROR")</f>
        <v>#VALUE!</v>
      </c>
    </row>
    <row r="96" spans="1:36" x14ac:dyDescent="0.25">
      <c r="A96" t="e">
        <f t="shared" ca="1" si="8"/>
        <v>#VALUE!</v>
      </c>
      <c r="B96" t="e">
        <f ca="1">IF(
LEN(C96)&gt;0,
SUBSTITUTE(SUBSTITUTE(SUBSTITUTE(INDIRECT("ALS!"&amp;SUBSTITUTE(ADDRESS(1,A96+($AN$7-$AN$8),4),"1","")&amp;MATCH("ELEMENT",ALS!A:A,0)+ROW(ALS!A:A)-1),"Jord",""),"Sediment",""),C96,""),
SUBSTITUTE(SUBSTITUTE(INDIRECT("ALS!"&amp;SUBSTITUTE(ADDRESS(1,A96+($AN$7-$AN$8),4),"1","")&amp;MATCH("ELEMENT",ALS!A:A,0)+ROW(ALS!A:A)-1),"Jord",""),"Sediment","")
)</f>
        <v>#VALUE!</v>
      </c>
      <c r="C96" t="str">
        <f ca="1" xml:space="preserve">
_xlfn.LET(_xlpm.GetName,INDIRECT("ALS!"&amp;SUBSTITUTE(ADDRESS(1,A96+($AN$7-$AN$8),4),"1","")&amp;MATCH("ELEMENT",ALS!$A$1:$A$200,0)+ROW(ALS!$A$1:$A$200)-1),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96" s="22" t="e">
        <f ca="1">IF(ISERROR(INDIRECT("ALS!"&amp;SUBSTITUTE(ADDRESS(1,$A96+($AN$7-$AN$8),4),"1","")&amp;MATCH(D$3,ALS!$A:$A,0)+ROW(ALS!$A:$A)-1)),INDIRECT("ALS!"&amp;SUBSTITUTE(ADDRESS(1,$A96+($AN$7-$AN$8),4),"1","")&amp;MATCH(D$3,ALS!$A:$A,0)+ROW(ALS!$A:$A)-1),IF(INDIRECT("ALS!"&amp;SUBSTITUTE(ADDRESS(1,$A96+($AN$7-$AN$8),4),"1","")&amp;MATCH(D$3,ALS!$A:$A,0)+ROW(ALS!$A:$A)-1)="n.d.","n.d.",IF(VALUE(SUBSTITUTE(SUBSTITUTE(INDIRECT("ALS!"&amp;SUBSTITUTE(ADDRESS(1,$A96+($AN$7-$AN$8),4),"1","")&amp;MATCH(D$3,ALS!$A:$A,0)+ROW(ALS!$A:$A)-1),".",","),"&lt;",""))&lt;=AV$4,"&lt;"&amp;AV$4,VALUE(SUBSTITUTE(SUBSTITUTE(INDIRECT("ALS!"&amp;SUBSTITUTE(ADDRESS(1,$A96+($AN$7-$AN$8),4),"1","")&amp;MATCH(D$3,ALS!$A:$A,0)+ROW(ALS!$A:$A)-1),".",","),"&lt;","")))))</f>
        <v>#VALUE!</v>
      </c>
      <c r="E96" s="22" t="e">
        <f ca="1">IF(ISERROR(INDIRECT("ALS!"&amp;SUBSTITUTE(ADDRESS(1,$A96+($AN$7-$AN$8),4),"1","")&amp;MATCH(E$3,ALS!$A:$A,0)+ROW(ALS!$A:$A)-1)),INDIRECT("ALS!"&amp;SUBSTITUTE(ADDRESS(1,$A96+($AN$7-$AN$8),4),"1","")&amp;MATCH(E$3,ALS!$A:$A,0)+ROW(ALS!$A:$A)-1),IF(INDIRECT("ALS!"&amp;SUBSTITUTE(ADDRESS(1,$A96+($AN$7-$AN$8),4),"1","")&amp;MATCH(E$3,ALS!$A:$A,0)+ROW(ALS!$A:$A)-1)="n.d.","n.d.",IF(VALUE(SUBSTITUTE(SUBSTITUTE(INDIRECT("ALS!"&amp;SUBSTITUTE(ADDRESS(1,$A96+($AN$7-$AN$8),4),"1","")&amp;MATCH(E$3,ALS!$A:$A,0)+ROW(ALS!$A:$A)-1),".",","),"&lt;",""))&lt;=AW$4,"&lt;"&amp;AW$4,VALUE(SUBSTITUTE(SUBSTITUTE(INDIRECT("ALS!"&amp;SUBSTITUTE(ADDRESS(1,$A96+($AN$7-$AN$8),4),"1","")&amp;MATCH(E$3,ALS!$A:$A,0)+ROW(ALS!$A:$A)-1),".",","),"&lt;","")))))</f>
        <v>#VALUE!</v>
      </c>
      <c r="F96" s="22" t="e">
        <f ca="1">IF(ISERROR(INDIRECT("ALS!"&amp;SUBSTITUTE(ADDRESS(1,$A96+($AN$7-$AN$8),4),"1","")&amp;MATCH(F$3,ALS!$A:$A,0)+ROW(ALS!$A:$A)-1)),INDIRECT("ALS!"&amp;SUBSTITUTE(ADDRESS(1,$A96+($AN$7-$AN$8),4),"1","")&amp;MATCH(F$3,ALS!$A:$A,0)+ROW(ALS!$A:$A)-1),IF(INDIRECT("ALS!"&amp;SUBSTITUTE(ADDRESS(1,$A96+($AN$7-$AN$8),4),"1","")&amp;MATCH(F$3,ALS!$A:$A,0)+ROW(ALS!$A:$A)-1)="n.d.","n.d.",IF(VALUE(SUBSTITUTE(SUBSTITUTE(INDIRECT("ALS!"&amp;SUBSTITUTE(ADDRESS(1,$A96+($AN$7-$AN$8),4),"1","")&amp;MATCH(F$3,ALS!$A:$A,0)+ROW(ALS!$A:$A)-1),".",","),"&lt;",""))&lt;=AX$4,"&lt;"&amp;AX$4,VALUE(SUBSTITUTE(SUBSTITUTE(INDIRECT("ALS!"&amp;SUBSTITUTE(ADDRESS(1,$A96+($AN$7-$AN$8),4),"1","")&amp;MATCH(F$3,ALS!$A:$A,0)+ROW(ALS!$A:$A)-1),".",","),"&lt;","")))))</f>
        <v>#VALUE!</v>
      </c>
      <c r="G96" s="26" t="e">
        <f ca="1">_xlfn.LET(_xlpm.GetVal,INDIRECT("ALS!"&amp;SUBSTITUTE(ADDRESS(1,$A96+($AN$7-$AN$8),4),"1","")&amp;MATCH(G$3,ALS!$A:$A,0)+ROW(ALS!$A$1:$A$200)-1),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96" s="26" t="e">
        <f ca="1">_xlfn.LET(_xlpm.GetVal,INDIRECT("ALS!"&amp;SUBSTITUTE(ADDRESS(1,$A96+($AN$7-$AN$8),4),"1","")&amp;MATCH(H$3,ALS!$A:$A,0)+ROW(ALS!$A$1:$A$200)-1),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96" s="26" t="e">
        <f ca="1">_xlfn.LET(_xlpm.GetVal,INDIRECT("ALS!"&amp;SUBSTITUTE(ADDRESS(1,$A96+($AN$7-$AN$8),4),"1","")&amp;MATCH(I$3,ALS!$A:$A,0)+ROW(ALS!$A$1:$A$200)-1),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96" s="26" t="e">
        <f ca="1">_xlfn.LET(_xlpm.GetVal,INDIRECT("ALS!"&amp;SUBSTITUTE(ADDRESS(1,$A96+($AN$7-$AN$8),4),"1","")&amp;MATCH(J$3,ALS!$A:$A,0)+ROW(ALS!$A$1:$A$200)-1),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96" s="26" t="e">
        <f ca="1">_xlfn.LET(_xlpm.GetVal,INDIRECT("ALS!"&amp;SUBSTITUTE(ADDRESS(1,$A96+($AN$7-$AN$8),4),"1","")&amp;MATCH(K$3,ALS!$A:$A,0)+ROW(ALS!$A$1:$A$200)-1),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96" s="26" t="e">
        <f ca="1">_xlfn.LET(_xlpm.GetVal,INDIRECT("ALS!"&amp;SUBSTITUTE(ADDRESS(1,$A96+($AN$7-$AN$8),4),"1","")&amp;MATCH(L$3,ALS!$A:$A,0)+ROW(ALS!$A$1:$A$200)-1),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96" s="26" t="e">
        <f ca="1">_xlfn.LET(_xlpm.GetVal,INDIRECT("ALS!"&amp;SUBSTITUTE(ADDRESS(1,$A96+($AN$7-$AN$8),4),"1","")&amp;MATCH(M$3,ALS!$A:$A,0)+ROW(ALS!$A$1:$A$200)-1),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96" s="26" t="e">
        <f ca="1">_xlfn.LET(_xlpm.GetVal,INDIRECT("ALS!"&amp;SUBSTITUTE(ADDRESS(1,$A96+($AN$7-$AN$8),4),"1","")&amp;MATCH(N$3,ALS!$A:$A,0)+ROW(ALS!$A$1:$A$200)-1),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96" s="26" t="e">
        <f ca="1">_xlfn.LET(_xlpm.GetVal,INDIRECT("ALS!"&amp;SUBSTITUTE(ADDRESS(1,$A96+($AN$7-$AN$8),4),"1","")&amp;MATCH(O$3,ALS!$A:$A,0)+ROW(ALS!$A$1:$A$200)-1),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96" s="26" t="e">
        <f ca="1">_xlfn.LET(_xlpm.GetVal,INDIRECT("ALS!"&amp;SUBSTITUTE(ADDRESS(1,$A96+($AN$7-$AN$8),4),"1","")&amp;MATCH(P$3,ALS!$A:$A,0)+ROW(ALS!$A$1:$A$200)-1),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96" s="26" t="e">
        <f ca="1">_xlfn.LET(_xlpm.GetVal,INDIRECT("ALS!"&amp;SUBSTITUTE(ADDRESS(1,$A96+($AN$7-$AN$8),4),"1","")&amp;MATCH(Q$3,ALS!$A:$A,0)+ROW(ALS!$A$1:$A$200)-1),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96" s="26" t="e">
        <f ca="1">_xlfn.LET(_xlpm.GetVal,INDIRECT("ALS!"&amp;SUBSTITUTE(ADDRESS(1,$A96+($AN$7-$AN$8),4),"1","")&amp;MATCH(R$3,ALS!$A:$A,0)+ROW(ALS!$A$1:$A$200)-1),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96" s="26" t="e">
        <f ca="1">_xlfn.LET(_xlpm.GetVal,INDIRECT("ALS!"&amp;SUBSTITUTE(ADDRESS(1,$A96+($AN$7-$AN$8),4),"1","")&amp;MATCH(S$3,ALS!$A:$A,0)+ROW(ALS!$A$1:$A$200)-1),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96" s="26" t="e">
        <f ca="1">_xlfn.LET(_xlpm.GetVal,INDIRECT("ALS!"&amp;SUBSTITUTE(ADDRESS(1,$A96+($AN$7-$AN$8),4),"1","")&amp;MATCH(T$3,ALS!$A:$A,0)+ROW(ALS!$A$1:$A$200)-1),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96" s="26" t="e">
        <f ca="1">_xlfn.LET(_xlpm.GetVal,INDIRECT("ALS!"&amp;SUBSTITUTE(ADDRESS(1,$A96+($AN$7-$AN$8),4),"1","")&amp;MATCH(U$3,ALS!$A:$A,0)+ROW(ALS!$A$1:$A$200)-1),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96" s="26" t="e">
        <f ca="1">_xlfn.LET(_xlpm.GetVal,INDIRECT("ALS!"&amp;SUBSTITUTE(ADDRESS(1,$A96+($AN$7-$AN$8),4),"1","")&amp;MATCH(V$3,ALS!$A:$A,0)+ROW(ALS!$A$1:$A$200)-1),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96" s="26" t="e">
        <f ca="1">_xlfn.LET(_xlpm.GetVal,INDIRECT("ALS!"&amp;SUBSTITUTE(ADDRESS(1,$A96+($AN$7-$AN$8),4),"1","")&amp;MATCH(W$3,ALS!$A:$A,0)+ROW(ALS!$A$1:$A$200)-1),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96" s="26" t="e">
        <f ca="1">_xlfn.LET(_xlpm.GetVal,INDIRECT("ALS!"&amp;SUBSTITUTE(ADDRESS(1,$A96+($AN$7-$AN$8),4),"1","")&amp;MATCH(X$3,ALS!$A:$A,0)+ROW(ALS!$A$1:$A$200)-1),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96" s="26" t="e">
        <f ca="1">_xlfn.LET(_xlpm.GetVal,INDIRECT("ALS!"&amp;SUBSTITUTE(ADDRESS(1,$A96+($AN$7-$AN$8),4),"1","")&amp;MATCH(Y$3,ALS!$A:$A,0)+ROW(ALS!$A$1:$A$200)-1),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96" s="26" t="e">
        <f ca="1">_xlfn.LET(_xlpm.GetVal,INDIRECT("ALS!"&amp;SUBSTITUTE(ADDRESS(1,$A96+($AN$7-$AN$8),4),"1","")&amp;MATCH(Z$3,ALS!$A:$A,0)+ROW(ALS!$A$1:$A$200)-1),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96" s="26" t="e">
        <f ca="1">_xlfn.LET(_xlpm.GetVal,INDIRECT("ALS!"&amp;SUBSTITUTE(ADDRESS(1,$A96+($AN$7-$AN$8),4),"1","")&amp;MATCH(AA$3,ALS!$A:$A,0)+ROW(ALS!$A$1:$A$200)-1),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96" s="26" t="e">
        <f ca="1">_xlfn.LET(_xlpm.GetVal,INDIRECT("ALS!"&amp;SUBSTITUTE(ADDRESS(1,$A96+($AN$7-$AN$8),4),"1","")&amp;MATCH(AB$3,ALS!$A:$A,0)+ROW(ALS!$A$1:$A$200)-1),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96" s="26" t="e">
        <f ca="1">_xlfn.LET(_xlpm.GetVal,INDIRECT("ALS!"&amp;SUBSTITUTE(ADDRESS(1,$A96+($AN$7-$AN$8),4),"1","")&amp;MATCH(AC$3,ALS!$A:$A,0)+ROW(ALS!$A$1:$A$200)-1),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96" s="26" t="e">
        <f ca="1">_xlfn.LET(_xlpm.GetVal,INDIRECT("ALS!"&amp;SUBSTITUTE(ADDRESS(1,$A96+($AN$7-$AN$8),4),"1","")&amp;MATCH(AD$3,ALS!$A:$A,0)+ROW(ALS!$A$1:$A$200)-1),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96" s="26" t="e">
        <f ca="1">_xlfn.LET(_xlpm.GetVal,INDIRECT("ALS!"&amp;SUBSTITUTE(ADDRESS(1,$A96+($AN$7-$AN$8),4),"1","")&amp;MATCH(AE$3,ALS!$A:$A,0)+ROW(ALS!$A$1:$A$200)-1),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96" s="26" t="e">
        <f ca="1">_xlfn.LET(_xlpm.GetVal,INDIRECT("ALS!"&amp;SUBSTITUTE(ADDRESS(1,$A96+($AN$7-$AN$8),4),"1","")&amp;MATCH(AF$3,ALS!$A:$A,0)+ROW(ALS!$A$1:$A$200)-1),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96" s="26" t="e">
        <f ca="1">_xlfn.LET(_xlpm.GetVal,INDIRECT("ALS!"&amp;SUBSTITUTE(ADDRESS(1,$A96+($AN$7-$AN$8),4),"1","")&amp;MATCH(AG$3,ALS!$A:$A,0)+ROW(ALS!$A$1:$A$200)-1),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96" s="25" t="str">
        <f t="shared" ca="1" si="7"/>
        <v/>
      </c>
      <c r="AI96" s="26" t="e">
        <f ca="1">_xlfn.IFS(SUBSTITUTE(INDIRECT("ALS!"&amp;SUBSTITUTE(ADDRESS(1,$A96+($AN$7-$AN$8),4),"1","")&amp;MATCH(AI$3,ALS!$A:$A,0)+ROW(ALS!$A:$A)-1)," ","")="","",ISERROR(INDIRECT("ALS!"&amp;SUBSTITUTE(ADDRESS(1,$A96+($AN$7-$AN$8),4),"1","")&amp;MATCH(AI$3,ALS!$A:$A,0)+ROW(ALS!$A:$A)-1)),INDIRECT("ALS!"&amp;SUBSTITUTE(ADDRESS(1,$A96+($AN$7-$AN$8),4),"1","")&amp;MATCH(AI$3,ALS!$A:$A,0)+ROW(ALS!$A:$A)-1),OR(LOWER(SUBSTITUTE(SUBSTITUTE(INDIRECT("ALS!"&amp;SUBSTITUTE(ADDRESS(1,$A96+($AN$7-$AN$8),4),"1","")&amp;MATCH(AI$3,ALS!$A:$A,0)+ROW(ALS!$A:$A)-1),".","")," ",""))="nd",LOWER(SUBSTITUTE(SUBSTITUTE(INDIRECT("ALS!"&amp;SUBSTITUTE(ADDRESS(1,$A96+($AN$7-$AN$8),4),"1","")&amp;MATCH(AI$3,ALS!$A:$A,0)+ROW(ALS!$A:$A)-1),".","")," ",""))="ikkepåvist"),"n.d.",OR(LEFT(LOWER(SUBSTITUTE(SUBSTITUTE(INDIRECT("ALS!"&amp;SUBSTITUTE(ADDRESS(1,$A96+($AN$7-$AN$8),4),"1","")&amp;MATCH(AI$3,ALS!$A:$A,0)+ROW(ALS!$A:$A)-1),".",",")," ","")),2)="&lt; ",LEFT(LOWER(SUBSTITUTE(SUBSTITUTE(INDIRECT("ALS!"&amp;SUBSTITUTE(ADDRESS(1,$A96+($AN$7-$AN$8),4),"1","")&amp;MATCH(AI$3,ALS!$A:$A,0)+ROW(ALS!$A:$A)-1),".",",")," ","")),1)="&lt;"),"&lt;"&amp;VALUE(SUBSTITUTE(SUBSTITUTE(SUBSTITUTE(INDIRECT("ALS!"&amp;SUBSTITUTE(ADDRESS(1,$A96+($AN$7-$AN$8),4),"1","")&amp;MATCH(AI$3,ALS!$A:$A,0)+ROW(ALS!$A:$A)-1),".",",")," ",""),"&lt;",""))*AI$2,NOT(ISERROR(VALUE(SUBSTITUTE(SUBSTITUTE(INDIRECT("ALS!"&amp;SUBSTITUTE(ADDRESS(1,$A96+($AN$7-$AN$8),4),"1","")&amp;MATCH(AI$3,ALS!$A:$A,0)+ROW(ALS!$A:$A)-1),".",",")," ","")))),VALUE(SUBSTITUTE(SUBSTITUTE(INDIRECT("ALS!"&amp;SUBSTITUTE(ADDRESS(1,$A96+($AN$7-$AN$8),4),"1","")&amp;MATCH(AI$3,ALS!$A:$A,0)+ROW(ALS!$A:$A)-1),".",",")," ","")),TRUE,"ERROR")</f>
        <v>#VALUE!</v>
      </c>
      <c r="AJ96" s="26" t="e">
        <f ca="1">_xlfn.IFS(SUBSTITUTE(INDIRECT("ALS!"&amp;SUBSTITUTE(ADDRESS(1,$A96+($AN$7-$AN$8),4),"1","")&amp;MATCH(AJ$3,ALS!$A:$A,0)+ROW(ALS!$A:$A)-1)," ","")="","",ISERROR(INDIRECT("ALS!"&amp;SUBSTITUTE(ADDRESS(1,$A96+($AN$7-$AN$8),4),"1","")&amp;MATCH(AJ$3,ALS!$A:$A,0)+ROW(ALS!$A:$A)-1)),INDIRECT("ALS!"&amp;SUBSTITUTE(ADDRESS(1,$A96+($AN$7-$AN$8),4),"1","")&amp;MATCH(AJ$3,ALS!$A:$A,0)+ROW(ALS!$A:$A)-1),OR(LOWER(SUBSTITUTE(SUBSTITUTE(INDIRECT("ALS!"&amp;SUBSTITUTE(ADDRESS(1,$A96+($AN$7-$AN$8),4),"1","")&amp;MATCH(AJ$3,ALS!$A:$A,0)+ROW(ALS!$A:$A)-1),".","")," ",""))="nd",LOWER(SUBSTITUTE(SUBSTITUTE(INDIRECT("ALS!"&amp;SUBSTITUTE(ADDRESS(1,$A96+($AN$7-$AN$8),4),"1","")&amp;MATCH(AJ$3,ALS!$A:$A,0)+ROW(ALS!$A:$A)-1),".","")," ",""))="ikkepåvist"),"n.d.",OR(LEFT(LOWER(SUBSTITUTE(SUBSTITUTE(INDIRECT("ALS!"&amp;SUBSTITUTE(ADDRESS(1,$A96+($AN$7-$AN$8),4),"1","")&amp;MATCH(AJ$3,ALS!$A:$A,0)+ROW(ALS!$A:$A)-1),".",",")," ","")),2)="&lt; ",LEFT(LOWER(SUBSTITUTE(SUBSTITUTE(INDIRECT("ALS!"&amp;SUBSTITUTE(ADDRESS(1,$A96+($AN$7-$AN$8),4),"1","")&amp;MATCH(AJ$3,ALS!$A:$A,0)+ROW(ALS!$A:$A)-1),".",",")," ","")),1)="&lt;"),"&lt;"&amp;VALUE(SUBSTITUTE(SUBSTITUTE(SUBSTITUTE(INDIRECT("ALS!"&amp;SUBSTITUTE(ADDRESS(1,$A96+($AN$7-$AN$8),4),"1","")&amp;MATCH(AJ$3,ALS!$A:$A,0)+ROW(ALS!$A:$A)-1),".",",")," ",""),"&lt;",""))*AJ$2,NOT(ISERROR(VALUE(SUBSTITUTE(SUBSTITUTE(INDIRECT("ALS!"&amp;SUBSTITUTE(ADDRESS(1,$A96+($AN$7-$AN$8),4),"1","")&amp;MATCH(AJ$3,ALS!$A:$A,0)+ROW(ALS!$A:$A)-1),".",",")," ","")))),VALUE(SUBSTITUTE(SUBSTITUTE(INDIRECT("ALS!"&amp;SUBSTITUTE(ADDRESS(1,$A96+($AN$7-$AN$8),4),"1","")&amp;MATCH(AJ$3,ALS!$A:$A,0)+ROW(ALS!$A:$A)-1),".",",")," ","")),TRUE,"ERROR")</f>
        <v>#VALUE!</v>
      </c>
    </row>
    <row r="97" spans="1:36" x14ac:dyDescent="0.25">
      <c r="A97" t="e">
        <f t="shared" ca="1" si="8"/>
        <v>#VALUE!</v>
      </c>
      <c r="B97" t="e">
        <f ca="1">IF(
LEN(C97)&gt;0,
SUBSTITUTE(SUBSTITUTE(SUBSTITUTE(INDIRECT("ALS!"&amp;SUBSTITUTE(ADDRESS(1,A97+($AN$7-$AN$8),4),"1","")&amp;MATCH("ELEMENT",ALS!A:A,0)+ROW(ALS!A:A)-1),"Jord",""),"Sediment",""),C97,""),
SUBSTITUTE(SUBSTITUTE(INDIRECT("ALS!"&amp;SUBSTITUTE(ADDRESS(1,A97+($AN$7-$AN$8),4),"1","")&amp;MATCH("ELEMENT",ALS!A:A,0)+ROW(ALS!A:A)-1),"Jord",""),"Sediment","")
)</f>
        <v>#VALUE!</v>
      </c>
      <c r="C97" t="str">
        <f ca="1" xml:space="preserve">
_xlfn.LET(_xlpm.GetName,INDIRECT("ALS!"&amp;SUBSTITUTE(ADDRESS(1,A97+($AN$7-$AN$8),4),"1","")&amp;MATCH("ELEMENT",ALS!$A$1:$A$200,0)+ROW(ALS!$A$1:$A$200)-1),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97" s="22" t="e">
        <f ca="1">IF(ISERROR(INDIRECT("ALS!"&amp;SUBSTITUTE(ADDRESS(1,$A97+($AN$7-$AN$8),4),"1","")&amp;MATCH(D$3,ALS!$A:$A,0)+ROW(ALS!$A:$A)-1)),INDIRECT("ALS!"&amp;SUBSTITUTE(ADDRESS(1,$A97+($AN$7-$AN$8),4),"1","")&amp;MATCH(D$3,ALS!$A:$A,0)+ROW(ALS!$A:$A)-1),IF(INDIRECT("ALS!"&amp;SUBSTITUTE(ADDRESS(1,$A97+($AN$7-$AN$8),4),"1","")&amp;MATCH(D$3,ALS!$A:$A,0)+ROW(ALS!$A:$A)-1)="n.d.","n.d.",IF(VALUE(SUBSTITUTE(SUBSTITUTE(INDIRECT("ALS!"&amp;SUBSTITUTE(ADDRESS(1,$A97+($AN$7-$AN$8),4),"1","")&amp;MATCH(D$3,ALS!$A:$A,0)+ROW(ALS!$A:$A)-1),".",","),"&lt;",""))&lt;=AV$4,"&lt;"&amp;AV$4,VALUE(SUBSTITUTE(SUBSTITUTE(INDIRECT("ALS!"&amp;SUBSTITUTE(ADDRESS(1,$A97+($AN$7-$AN$8),4),"1","")&amp;MATCH(D$3,ALS!$A:$A,0)+ROW(ALS!$A:$A)-1),".",","),"&lt;","")))))</f>
        <v>#VALUE!</v>
      </c>
      <c r="E97" s="22" t="e">
        <f ca="1">IF(ISERROR(INDIRECT("ALS!"&amp;SUBSTITUTE(ADDRESS(1,$A97+($AN$7-$AN$8),4),"1","")&amp;MATCH(E$3,ALS!$A:$A,0)+ROW(ALS!$A:$A)-1)),INDIRECT("ALS!"&amp;SUBSTITUTE(ADDRESS(1,$A97+($AN$7-$AN$8),4),"1","")&amp;MATCH(E$3,ALS!$A:$A,0)+ROW(ALS!$A:$A)-1),IF(INDIRECT("ALS!"&amp;SUBSTITUTE(ADDRESS(1,$A97+($AN$7-$AN$8),4),"1","")&amp;MATCH(E$3,ALS!$A:$A,0)+ROW(ALS!$A:$A)-1)="n.d.","n.d.",IF(VALUE(SUBSTITUTE(SUBSTITUTE(INDIRECT("ALS!"&amp;SUBSTITUTE(ADDRESS(1,$A97+($AN$7-$AN$8),4),"1","")&amp;MATCH(E$3,ALS!$A:$A,0)+ROW(ALS!$A:$A)-1),".",","),"&lt;",""))&lt;=AW$4,"&lt;"&amp;AW$4,VALUE(SUBSTITUTE(SUBSTITUTE(INDIRECT("ALS!"&amp;SUBSTITUTE(ADDRESS(1,$A97+($AN$7-$AN$8),4),"1","")&amp;MATCH(E$3,ALS!$A:$A,0)+ROW(ALS!$A:$A)-1),".",","),"&lt;","")))))</f>
        <v>#VALUE!</v>
      </c>
      <c r="F97" s="22" t="e">
        <f ca="1">IF(ISERROR(INDIRECT("ALS!"&amp;SUBSTITUTE(ADDRESS(1,$A97+($AN$7-$AN$8),4),"1","")&amp;MATCH(F$3,ALS!$A:$A,0)+ROW(ALS!$A:$A)-1)),INDIRECT("ALS!"&amp;SUBSTITUTE(ADDRESS(1,$A97+($AN$7-$AN$8),4),"1","")&amp;MATCH(F$3,ALS!$A:$A,0)+ROW(ALS!$A:$A)-1),IF(INDIRECT("ALS!"&amp;SUBSTITUTE(ADDRESS(1,$A97+($AN$7-$AN$8),4),"1","")&amp;MATCH(F$3,ALS!$A:$A,0)+ROW(ALS!$A:$A)-1)="n.d.","n.d.",IF(VALUE(SUBSTITUTE(SUBSTITUTE(INDIRECT("ALS!"&amp;SUBSTITUTE(ADDRESS(1,$A97+($AN$7-$AN$8),4),"1","")&amp;MATCH(F$3,ALS!$A:$A,0)+ROW(ALS!$A:$A)-1),".",","),"&lt;",""))&lt;=AX$4,"&lt;"&amp;AX$4,VALUE(SUBSTITUTE(SUBSTITUTE(INDIRECT("ALS!"&amp;SUBSTITUTE(ADDRESS(1,$A97+($AN$7-$AN$8),4),"1","")&amp;MATCH(F$3,ALS!$A:$A,0)+ROW(ALS!$A:$A)-1),".",","),"&lt;","")))))</f>
        <v>#VALUE!</v>
      </c>
      <c r="G97" s="26" t="e">
        <f ca="1">_xlfn.LET(_xlpm.GetVal,INDIRECT("ALS!"&amp;SUBSTITUTE(ADDRESS(1,$A97+($AN$7-$AN$8),4),"1","")&amp;MATCH(G$3,ALS!$A:$A,0)+ROW(ALS!$A$1:$A$200)-1),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97" s="26" t="e">
        <f ca="1">_xlfn.LET(_xlpm.GetVal,INDIRECT("ALS!"&amp;SUBSTITUTE(ADDRESS(1,$A97+($AN$7-$AN$8),4),"1","")&amp;MATCH(H$3,ALS!$A:$A,0)+ROW(ALS!$A$1:$A$200)-1),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97" s="26" t="e">
        <f ca="1">_xlfn.LET(_xlpm.GetVal,INDIRECT("ALS!"&amp;SUBSTITUTE(ADDRESS(1,$A97+($AN$7-$AN$8),4),"1","")&amp;MATCH(I$3,ALS!$A:$A,0)+ROW(ALS!$A$1:$A$200)-1),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97" s="26" t="e">
        <f ca="1">_xlfn.LET(_xlpm.GetVal,INDIRECT("ALS!"&amp;SUBSTITUTE(ADDRESS(1,$A97+($AN$7-$AN$8),4),"1","")&amp;MATCH(J$3,ALS!$A:$A,0)+ROW(ALS!$A$1:$A$200)-1),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97" s="26" t="e">
        <f ca="1">_xlfn.LET(_xlpm.GetVal,INDIRECT("ALS!"&amp;SUBSTITUTE(ADDRESS(1,$A97+($AN$7-$AN$8),4),"1","")&amp;MATCH(K$3,ALS!$A:$A,0)+ROW(ALS!$A$1:$A$200)-1),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97" s="26" t="e">
        <f ca="1">_xlfn.LET(_xlpm.GetVal,INDIRECT("ALS!"&amp;SUBSTITUTE(ADDRESS(1,$A97+($AN$7-$AN$8),4),"1","")&amp;MATCH(L$3,ALS!$A:$A,0)+ROW(ALS!$A$1:$A$200)-1),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97" s="26" t="e">
        <f ca="1">_xlfn.LET(_xlpm.GetVal,INDIRECT("ALS!"&amp;SUBSTITUTE(ADDRESS(1,$A97+($AN$7-$AN$8),4),"1","")&amp;MATCH(M$3,ALS!$A:$A,0)+ROW(ALS!$A$1:$A$200)-1),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97" s="26" t="e">
        <f ca="1">_xlfn.LET(_xlpm.GetVal,INDIRECT("ALS!"&amp;SUBSTITUTE(ADDRESS(1,$A97+($AN$7-$AN$8),4),"1","")&amp;MATCH(N$3,ALS!$A:$A,0)+ROW(ALS!$A$1:$A$200)-1),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97" s="26" t="e">
        <f ca="1">_xlfn.LET(_xlpm.GetVal,INDIRECT("ALS!"&amp;SUBSTITUTE(ADDRESS(1,$A97+($AN$7-$AN$8),4),"1","")&amp;MATCH(O$3,ALS!$A:$A,0)+ROW(ALS!$A$1:$A$200)-1),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97" s="26" t="e">
        <f ca="1">_xlfn.LET(_xlpm.GetVal,INDIRECT("ALS!"&amp;SUBSTITUTE(ADDRESS(1,$A97+($AN$7-$AN$8),4),"1","")&amp;MATCH(P$3,ALS!$A:$A,0)+ROW(ALS!$A$1:$A$200)-1),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97" s="26" t="e">
        <f ca="1">_xlfn.LET(_xlpm.GetVal,INDIRECT("ALS!"&amp;SUBSTITUTE(ADDRESS(1,$A97+($AN$7-$AN$8),4),"1","")&amp;MATCH(Q$3,ALS!$A:$A,0)+ROW(ALS!$A$1:$A$200)-1),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97" s="26" t="e">
        <f ca="1">_xlfn.LET(_xlpm.GetVal,INDIRECT("ALS!"&amp;SUBSTITUTE(ADDRESS(1,$A97+($AN$7-$AN$8),4),"1","")&amp;MATCH(R$3,ALS!$A:$A,0)+ROW(ALS!$A$1:$A$200)-1),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97" s="26" t="e">
        <f ca="1">_xlfn.LET(_xlpm.GetVal,INDIRECT("ALS!"&amp;SUBSTITUTE(ADDRESS(1,$A97+($AN$7-$AN$8),4),"1","")&amp;MATCH(S$3,ALS!$A:$A,0)+ROW(ALS!$A$1:$A$200)-1),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97" s="26" t="e">
        <f ca="1">_xlfn.LET(_xlpm.GetVal,INDIRECT("ALS!"&amp;SUBSTITUTE(ADDRESS(1,$A97+($AN$7-$AN$8),4),"1","")&amp;MATCH(T$3,ALS!$A:$A,0)+ROW(ALS!$A$1:$A$200)-1),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97" s="26" t="e">
        <f ca="1">_xlfn.LET(_xlpm.GetVal,INDIRECT("ALS!"&amp;SUBSTITUTE(ADDRESS(1,$A97+($AN$7-$AN$8),4),"1","")&amp;MATCH(U$3,ALS!$A:$A,0)+ROW(ALS!$A$1:$A$200)-1),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97" s="26" t="e">
        <f ca="1">_xlfn.LET(_xlpm.GetVal,INDIRECT("ALS!"&amp;SUBSTITUTE(ADDRESS(1,$A97+($AN$7-$AN$8),4),"1","")&amp;MATCH(V$3,ALS!$A:$A,0)+ROW(ALS!$A$1:$A$200)-1),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97" s="26" t="e">
        <f ca="1">_xlfn.LET(_xlpm.GetVal,INDIRECT("ALS!"&amp;SUBSTITUTE(ADDRESS(1,$A97+($AN$7-$AN$8),4),"1","")&amp;MATCH(W$3,ALS!$A:$A,0)+ROW(ALS!$A$1:$A$200)-1),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97" s="26" t="e">
        <f ca="1">_xlfn.LET(_xlpm.GetVal,INDIRECT("ALS!"&amp;SUBSTITUTE(ADDRESS(1,$A97+($AN$7-$AN$8),4),"1","")&amp;MATCH(X$3,ALS!$A:$A,0)+ROW(ALS!$A$1:$A$200)-1),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97" s="26" t="e">
        <f ca="1">_xlfn.LET(_xlpm.GetVal,INDIRECT("ALS!"&amp;SUBSTITUTE(ADDRESS(1,$A97+($AN$7-$AN$8),4),"1","")&amp;MATCH(Y$3,ALS!$A:$A,0)+ROW(ALS!$A$1:$A$200)-1),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97" s="26" t="e">
        <f ca="1">_xlfn.LET(_xlpm.GetVal,INDIRECT("ALS!"&amp;SUBSTITUTE(ADDRESS(1,$A97+($AN$7-$AN$8),4),"1","")&amp;MATCH(Z$3,ALS!$A:$A,0)+ROW(ALS!$A$1:$A$200)-1),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97" s="26" t="e">
        <f ca="1">_xlfn.LET(_xlpm.GetVal,INDIRECT("ALS!"&amp;SUBSTITUTE(ADDRESS(1,$A97+($AN$7-$AN$8),4),"1","")&amp;MATCH(AA$3,ALS!$A:$A,0)+ROW(ALS!$A$1:$A$200)-1),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97" s="26" t="e">
        <f ca="1">_xlfn.LET(_xlpm.GetVal,INDIRECT("ALS!"&amp;SUBSTITUTE(ADDRESS(1,$A97+($AN$7-$AN$8),4),"1","")&amp;MATCH(AB$3,ALS!$A:$A,0)+ROW(ALS!$A$1:$A$200)-1),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97" s="26" t="e">
        <f ca="1">_xlfn.LET(_xlpm.GetVal,INDIRECT("ALS!"&amp;SUBSTITUTE(ADDRESS(1,$A97+($AN$7-$AN$8),4),"1","")&amp;MATCH(AC$3,ALS!$A:$A,0)+ROW(ALS!$A$1:$A$200)-1),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97" s="26" t="e">
        <f ca="1">_xlfn.LET(_xlpm.GetVal,INDIRECT("ALS!"&amp;SUBSTITUTE(ADDRESS(1,$A97+($AN$7-$AN$8),4),"1","")&amp;MATCH(AD$3,ALS!$A:$A,0)+ROW(ALS!$A$1:$A$200)-1),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97" s="26" t="e">
        <f ca="1">_xlfn.LET(_xlpm.GetVal,INDIRECT("ALS!"&amp;SUBSTITUTE(ADDRESS(1,$A97+($AN$7-$AN$8),4),"1","")&amp;MATCH(AE$3,ALS!$A:$A,0)+ROW(ALS!$A$1:$A$200)-1),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97" s="26" t="e">
        <f ca="1">_xlfn.LET(_xlpm.GetVal,INDIRECT("ALS!"&amp;SUBSTITUTE(ADDRESS(1,$A97+($AN$7-$AN$8),4),"1","")&amp;MATCH(AF$3,ALS!$A:$A,0)+ROW(ALS!$A$1:$A$200)-1),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97" s="26" t="e">
        <f ca="1">_xlfn.LET(_xlpm.GetVal,INDIRECT("ALS!"&amp;SUBSTITUTE(ADDRESS(1,$A97+($AN$7-$AN$8),4),"1","")&amp;MATCH(AG$3,ALS!$A:$A,0)+ROW(ALS!$A$1:$A$200)-1),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97" s="25" t="str">
        <f t="shared" ca="1" si="7"/>
        <v/>
      </c>
      <c r="AI97" s="26" t="e">
        <f ca="1">_xlfn.IFS(SUBSTITUTE(INDIRECT("ALS!"&amp;SUBSTITUTE(ADDRESS(1,$A97+($AN$7-$AN$8),4),"1","")&amp;MATCH(AI$3,ALS!$A:$A,0)+ROW(ALS!$A:$A)-1)," ","")="","",ISERROR(INDIRECT("ALS!"&amp;SUBSTITUTE(ADDRESS(1,$A97+($AN$7-$AN$8),4),"1","")&amp;MATCH(AI$3,ALS!$A:$A,0)+ROW(ALS!$A:$A)-1)),INDIRECT("ALS!"&amp;SUBSTITUTE(ADDRESS(1,$A97+($AN$7-$AN$8),4),"1","")&amp;MATCH(AI$3,ALS!$A:$A,0)+ROW(ALS!$A:$A)-1),OR(LOWER(SUBSTITUTE(SUBSTITUTE(INDIRECT("ALS!"&amp;SUBSTITUTE(ADDRESS(1,$A97+($AN$7-$AN$8),4),"1","")&amp;MATCH(AI$3,ALS!$A:$A,0)+ROW(ALS!$A:$A)-1),".","")," ",""))="nd",LOWER(SUBSTITUTE(SUBSTITUTE(INDIRECT("ALS!"&amp;SUBSTITUTE(ADDRESS(1,$A97+($AN$7-$AN$8),4),"1","")&amp;MATCH(AI$3,ALS!$A:$A,0)+ROW(ALS!$A:$A)-1),".","")," ",""))="ikkepåvist"),"n.d.",OR(LEFT(LOWER(SUBSTITUTE(SUBSTITUTE(INDIRECT("ALS!"&amp;SUBSTITUTE(ADDRESS(1,$A97+($AN$7-$AN$8),4),"1","")&amp;MATCH(AI$3,ALS!$A:$A,0)+ROW(ALS!$A:$A)-1),".",",")," ","")),2)="&lt; ",LEFT(LOWER(SUBSTITUTE(SUBSTITUTE(INDIRECT("ALS!"&amp;SUBSTITUTE(ADDRESS(1,$A97+($AN$7-$AN$8),4),"1","")&amp;MATCH(AI$3,ALS!$A:$A,0)+ROW(ALS!$A:$A)-1),".",",")," ","")),1)="&lt;"),"&lt;"&amp;VALUE(SUBSTITUTE(SUBSTITUTE(SUBSTITUTE(INDIRECT("ALS!"&amp;SUBSTITUTE(ADDRESS(1,$A97+($AN$7-$AN$8),4),"1","")&amp;MATCH(AI$3,ALS!$A:$A,0)+ROW(ALS!$A:$A)-1),".",",")," ",""),"&lt;",""))*AI$2,NOT(ISERROR(VALUE(SUBSTITUTE(SUBSTITUTE(INDIRECT("ALS!"&amp;SUBSTITUTE(ADDRESS(1,$A97+($AN$7-$AN$8),4),"1","")&amp;MATCH(AI$3,ALS!$A:$A,0)+ROW(ALS!$A:$A)-1),".",",")," ","")))),VALUE(SUBSTITUTE(SUBSTITUTE(INDIRECT("ALS!"&amp;SUBSTITUTE(ADDRESS(1,$A97+($AN$7-$AN$8),4),"1","")&amp;MATCH(AI$3,ALS!$A:$A,0)+ROW(ALS!$A:$A)-1),".",",")," ","")),TRUE,"ERROR")</f>
        <v>#VALUE!</v>
      </c>
      <c r="AJ97" s="26" t="e">
        <f ca="1">_xlfn.IFS(SUBSTITUTE(INDIRECT("ALS!"&amp;SUBSTITUTE(ADDRESS(1,$A97+($AN$7-$AN$8),4),"1","")&amp;MATCH(AJ$3,ALS!$A:$A,0)+ROW(ALS!$A:$A)-1)," ","")="","",ISERROR(INDIRECT("ALS!"&amp;SUBSTITUTE(ADDRESS(1,$A97+($AN$7-$AN$8),4),"1","")&amp;MATCH(AJ$3,ALS!$A:$A,0)+ROW(ALS!$A:$A)-1)),INDIRECT("ALS!"&amp;SUBSTITUTE(ADDRESS(1,$A97+($AN$7-$AN$8),4),"1","")&amp;MATCH(AJ$3,ALS!$A:$A,0)+ROW(ALS!$A:$A)-1),OR(LOWER(SUBSTITUTE(SUBSTITUTE(INDIRECT("ALS!"&amp;SUBSTITUTE(ADDRESS(1,$A97+($AN$7-$AN$8),4),"1","")&amp;MATCH(AJ$3,ALS!$A:$A,0)+ROW(ALS!$A:$A)-1),".","")," ",""))="nd",LOWER(SUBSTITUTE(SUBSTITUTE(INDIRECT("ALS!"&amp;SUBSTITUTE(ADDRESS(1,$A97+($AN$7-$AN$8),4),"1","")&amp;MATCH(AJ$3,ALS!$A:$A,0)+ROW(ALS!$A:$A)-1),".","")," ",""))="ikkepåvist"),"n.d.",OR(LEFT(LOWER(SUBSTITUTE(SUBSTITUTE(INDIRECT("ALS!"&amp;SUBSTITUTE(ADDRESS(1,$A97+($AN$7-$AN$8),4),"1","")&amp;MATCH(AJ$3,ALS!$A:$A,0)+ROW(ALS!$A:$A)-1),".",",")," ","")),2)="&lt; ",LEFT(LOWER(SUBSTITUTE(SUBSTITUTE(INDIRECT("ALS!"&amp;SUBSTITUTE(ADDRESS(1,$A97+($AN$7-$AN$8),4),"1","")&amp;MATCH(AJ$3,ALS!$A:$A,0)+ROW(ALS!$A:$A)-1),".",",")," ","")),1)="&lt;"),"&lt;"&amp;VALUE(SUBSTITUTE(SUBSTITUTE(SUBSTITUTE(INDIRECT("ALS!"&amp;SUBSTITUTE(ADDRESS(1,$A97+($AN$7-$AN$8),4),"1","")&amp;MATCH(AJ$3,ALS!$A:$A,0)+ROW(ALS!$A:$A)-1),".",",")," ",""),"&lt;",""))*AJ$2,NOT(ISERROR(VALUE(SUBSTITUTE(SUBSTITUTE(INDIRECT("ALS!"&amp;SUBSTITUTE(ADDRESS(1,$A97+($AN$7-$AN$8),4),"1","")&amp;MATCH(AJ$3,ALS!$A:$A,0)+ROW(ALS!$A:$A)-1),".",",")," ","")))),VALUE(SUBSTITUTE(SUBSTITUTE(INDIRECT("ALS!"&amp;SUBSTITUTE(ADDRESS(1,$A97+($AN$7-$AN$8),4),"1","")&amp;MATCH(AJ$3,ALS!$A:$A,0)+ROW(ALS!$A:$A)-1),".",",")," ","")),TRUE,"ERROR")</f>
        <v>#VALUE!</v>
      </c>
    </row>
    <row r="98" spans="1:36" x14ac:dyDescent="0.25">
      <c r="A98" t="e">
        <f t="shared" ca="1" si="8"/>
        <v>#VALUE!</v>
      </c>
      <c r="B98" t="e">
        <f ca="1">IF(
LEN(C98)&gt;0,
SUBSTITUTE(SUBSTITUTE(SUBSTITUTE(INDIRECT("ALS!"&amp;SUBSTITUTE(ADDRESS(1,A98+($AN$7-$AN$8),4),"1","")&amp;MATCH("ELEMENT",ALS!A:A,0)+ROW(ALS!A:A)-1),"Jord",""),"Sediment",""),C98,""),
SUBSTITUTE(SUBSTITUTE(INDIRECT("ALS!"&amp;SUBSTITUTE(ADDRESS(1,A98+($AN$7-$AN$8),4),"1","")&amp;MATCH("ELEMENT",ALS!A:A,0)+ROW(ALS!A:A)-1),"Jord",""),"Sediment","")
)</f>
        <v>#VALUE!</v>
      </c>
      <c r="C98" t="str">
        <f ca="1" xml:space="preserve">
_xlfn.LET(_xlpm.GetName,INDIRECT("ALS!"&amp;SUBSTITUTE(ADDRESS(1,A98+($AN$7-$AN$8),4),"1","")&amp;MATCH("ELEMENT",ALS!$A$1:$A$200,0)+ROW(ALS!$A$1:$A$200)-1),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98" s="22" t="e">
        <f ca="1">IF(ISERROR(INDIRECT("ALS!"&amp;SUBSTITUTE(ADDRESS(1,$A98+($AN$7-$AN$8),4),"1","")&amp;MATCH(D$3,ALS!$A:$A,0)+ROW(ALS!$A:$A)-1)),INDIRECT("ALS!"&amp;SUBSTITUTE(ADDRESS(1,$A98+($AN$7-$AN$8),4),"1","")&amp;MATCH(D$3,ALS!$A:$A,0)+ROW(ALS!$A:$A)-1),IF(INDIRECT("ALS!"&amp;SUBSTITUTE(ADDRESS(1,$A98+($AN$7-$AN$8),4),"1","")&amp;MATCH(D$3,ALS!$A:$A,0)+ROW(ALS!$A:$A)-1)="n.d.","n.d.",IF(VALUE(SUBSTITUTE(SUBSTITUTE(INDIRECT("ALS!"&amp;SUBSTITUTE(ADDRESS(1,$A98+($AN$7-$AN$8),4),"1","")&amp;MATCH(D$3,ALS!$A:$A,0)+ROW(ALS!$A:$A)-1),".",","),"&lt;",""))&lt;=AV$4,"&lt;"&amp;AV$4,VALUE(SUBSTITUTE(SUBSTITUTE(INDIRECT("ALS!"&amp;SUBSTITUTE(ADDRESS(1,$A98+($AN$7-$AN$8),4),"1","")&amp;MATCH(D$3,ALS!$A:$A,0)+ROW(ALS!$A:$A)-1),".",","),"&lt;","")))))</f>
        <v>#VALUE!</v>
      </c>
      <c r="E98" s="22" t="e">
        <f ca="1">IF(ISERROR(INDIRECT("ALS!"&amp;SUBSTITUTE(ADDRESS(1,$A98+($AN$7-$AN$8),4),"1","")&amp;MATCH(E$3,ALS!$A:$A,0)+ROW(ALS!$A:$A)-1)),INDIRECT("ALS!"&amp;SUBSTITUTE(ADDRESS(1,$A98+($AN$7-$AN$8),4),"1","")&amp;MATCH(E$3,ALS!$A:$A,0)+ROW(ALS!$A:$A)-1),IF(INDIRECT("ALS!"&amp;SUBSTITUTE(ADDRESS(1,$A98+($AN$7-$AN$8),4),"1","")&amp;MATCH(E$3,ALS!$A:$A,0)+ROW(ALS!$A:$A)-1)="n.d.","n.d.",IF(VALUE(SUBSTITUTE(SUBSTITUTE(INDIRECT("ALS!"&amp;SUBSTITUTE(ADDRESS(1,$A98+($AN$7-$AN$8),4),"1","")&amp;MATCH(E$3,ALS!$A:$A,0)+ROW(ALS!$A:$A)-1),".",","),"&lt;",""))&lt;=AW$4,"&lt;"&amp;AW$4,VALUE(SUBSTITUTE(SUBSTITUTE(INDIRECT("ALS!"&amp;SUBSTITUTE(ADDRESS(1,$A98+($AN$7-$AN$8),4),"1","")&amp;MATCH(E$3,ALS!$A:$A,0)+ROW(ALS!$A:$A)-1),".",","),"&lt;","")))))</f>
        <v>#VALUE!</v>
      </c>
      <c r="F98" s="22" t="e">
        <f ca="1">IF(ISERROR(INDIRECT("ALS!"&amp;SUBSTITUTE(ADDRESS(1,$A98+($AN$7-$AN$8),4),"1","")&amp;MATCH(F$3,ALS!$A:$A,0)+ROW(ALS!$A:$A)-1)),INDIRECT("ALS!"&amp;SUBSTITUTE(ADDRESS(1,$A98+($AN$7-$AN$8),4),"1","")&amp;MATCH(F$3,ALS!$A:$A,0)+ROW(ALS!$A:$A)-1),IF(INDIRECT("ALS!"&amp;SUBSTITUTE(ADDRESS(1,$A98+($AN$7-$AN$8),4),"1","")&amp;MATCH(F$3,ALS!$A:$A,0)+ROW(ALS!$A:$A)-1)="n.d.","n.d.",IF(VALUE(SUBSTITUTE(SUBSTITUTE(INDIRECT("ALS!"&amp;SUBSTITUTE(ADDRESS(1,$A98+($AN$7-$AN$8),4),"1","")&amp;MATCH(F$3,ALS!$A:$A,0)+ROW(ALS!$A:$A)-1),".",","),"&lt;",""))&lt;=AX$4,"&lt;"&amp;AX$4,VALUE(SUBSTITUTE(SUBSTITUTE(INDIRECT("ALS!"&amp;SUBSTITUTE(ADDRESS(1,$A98+($AN$7-$AN$8),4),"1","")&amp;MATCH(F$3,ALS!$A:$A,0)+ROW(ALS!$A:$A)-1),".",","),"&lt;","")))))</f>
        <v>#VALUE!</v>
      </c>
      <c r="G98" s="26" t="e">
        <f ca="1">_xlfn.LET(_xlpm.GetVal,INDIRECT("ALS!"&amp;SUBSTITUTE(ADDRESS(1,$A98+($AN$7-$AN$8),4),"1","")&amp;MATCH(G$3,ALS!$A:$A,0)+ROW(ALS!$A$1:$A$200)-1),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98" s="26" t="e">
        <f ca="1">_xlfn.LET(_xlpm.GetVal,INDIRECT("ALS!"&amp;SUBSTITUTE(ADDRESS(1,$A98+($AN$7-$AN$8),4),"1","")&amp;MATCH(H$3,ALS!$A:$A,0)+ROW(ALS!$A$1:$A$200)-1),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98" s="26" t="e">
        <f ca="1">_xlfn.LET(_xlpm.GetVal,INDIRECT("ALS!"&amp;SUBSTITUTE(ADDRESS(1,$A98+($AN$7-$AN$8),4),"1","")&amp;MATCH(I$3,ALS!$A:$A,0)+ROW(ALS!$A$1:$A$200)-1),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98" s="26" t="e">
        <f ca="1">_xlfn.LET(_xlpm.GetVal,INDIRECT("ALS!"&amp;SUBSTITUTE(ADDRESS(1,$A98+($AN$7-$AN$8),4),"1","")&amp;MATCH(J$3,ALS!$A:$A,0)+ROW(ALS!$A$1:$A$200)-1),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98" s="26" t="e">
        <f ca="1">_xlfn.LET(_xlpm.GetVal,INDIRECT("ALS!"&amp;SUBSTITUTE(ADDRESS(1,$A98+($AN$7-$AN$8),4),"1","")&amp;MATCH(K$3,ALS!$A:$A,0)+ROW(ALS!$A$1:$A$200)-1),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98" s="26" t="e">
        <f ca="1">_xlfn.LET(_xlpm.GetVal,INDIRECT("ALS!"&amp;SUBSTITUTE(ADDRESS(1,$A98+($AN$7-$AN$8),4),"1","")&amp;MATCH(L$3,ALS!$A:$A,0)+ROW(ALS!$A$1:$A$200)-1),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98" s="26" t="e">
        <f ca="1">_xlfn.LET(_xlpm.GetVal,INDIRECT("ALS!"&amp;SUBSTITUTE(ADDRESS(1,$A98+($AN$7-$AN$8),4),"1","")&amp;MATCH(M$3,ALS!$A:$A,0)+ROW(ALS!$A$1:$A$200)-1),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98" s="26" t="e">
        <f ca="1">_xlfn.LET(_xlpm.GetVal,INDIRECT("ALS!"&amp;SUBSTITUTE(ADDRESS(1,$A98+($AN$7-$AN$8),4),"1","")&amp;MATCH(N$3,ALS!$A:$A,0)+ROW(ALS!$A$1:$A$200)-1),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98" s="26" t="e">
        <f ca="1">_xlfn.LET(_xlpm.GetVal,INDIRECT("ALS!"&amp;SUBSTITUTE(ADDRESS(1,$A98+($AN$7-$AN$8),4),"1","")&amp;MATCH(O$3,ALS!$A:$A,0)+ROW(ALS!$A$1:$A$200)-1),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98" s="26" t="e">
        <f ca="1">_xlfn.LET(_xlpm.GetVal,INDIRECT("ALS!"&amp;SUBSTITUTE(ADDRESS(1,$A98+($AN$7-$AN$8),4),"1","")&amp;MATCH(P$3,ALS!$A:$A,0)+ROW(ALS!$A$1:$A$200)-1),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98" s="26" t="e">
        <f ca="1">_xlfn.LET(_xlpm.GetVal,INDIRECT("ALS!"&amp;SUBSTITUTE(ADDRESS(1,$A98+($AN$7-$AN$8),4),"1","")&amp;MATCH(Q$3,ALS!$A:$A,0)+ROW(ALS!$A$1:$A$200)-1),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98" s="26" t="e">
        <f ca="1">_xlfn.LET(_xlpm.GetVal,INDIRECT("ALS!"&amp;SUBSTITUTE(ADDRESS(1,$A98+($AN$7-$AN$8),4),"1","")&amp;MATCH(R$3,ALS!$A:$A,0)+ROW(ALS!$A$1:$A$200)-1),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98" s="26" t="e">
        <f ca="1">_xlfn.LET(_xlpm.GetVal,INDIRECT("ALS!"&amp;SUBSTITUTE(ADDRESS(1,$A98+($AN$7-$AN$8),4),"1","")&amp;MATCH(S$3,ALS!$A:$A,0)+ROW(ALS!$A$1:$A$200)-1),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98" s="26" t="e">
        <f ca="1">_xlfn.LET(_xlpm.GetVal,INDIRECT("ALS!"&amp;SUBSTITUTE(ADDRESS(1,$A98+($AN$7-$AN$8),4),"1","")&amp;MATCH(T$3,ALS!$A:$A,0)+ROW(ALS!$A$1:$A$200)-1),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98" s="26" t="e">
        <f ca="1">_xlfn.LET(_xlpm.GetVal,INDIRECT("ALS!"&amp;SUBSTITUTE(ADDRESS(1,$A98+($AN$7-$AN$8),4),"1","")&amp;MATCH(U$3,ALS!$A:$A,0)+ROW(ALS!$A$1:$A$200)-1),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98" s="26" t="e">
        <f ca="1">_xlfn.LET(_xlpm.GetVal,INDIRECT("ALS!"&amp;SUBSTITUTE(ADDRESS(1,$A98+($AN$7-$AN$8),4),"1","")&amp;MATCH(V$3,ALS!$A:$A,0)+ROW(ALS!$A$1:$A$200)-1),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98" s="26" t="e">
        <f ca="1">_xlfn.LET(_xlpm.GetVal,INDIRECT("ALS!"&amp;SUBSTITUTE(ADDRESS(1,$A98+($AN$7-$AN$8),4),"1","")&amp;MATCH(W$3,ALS!$A:$A,0)+ROW(ALS!$A$1:$A$200)-1),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98" s="26" t="e">
        <f ca="1">_xlfn.LET(_xlpm.GetVal,INDIRECT("ALS!"&amp;SUBSTITUTE(ADDRESS(1,$A98+($AN$7-$AN$8),4),"1","")&amp;MATCH(X$3,ALS!$A:$A,0)+ROW(ALS!$A$1:$A$200)-1),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98" s="26" t="e">
        <f ca="1">_xlfn.LET(_xlpm.GetVal,INDIRECT("ALS!"&amp;SUBSTITUTE(ADDRESS(1,$A98+($AN$7-$AN$8),4),"1","")&amp;MATCH(Y$3,ALS!$A:$A,0)+ROW(ALS!$A$1:$A$200)-1),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98" s="26" t="e">
        <f ca="1">_xlfn.LET(_xlpm.GetVal,INDIRECT("ALS!"&amp;SUBSTITUTE(ADDRESS(1,$A98+($AN$7-$AN$8),4),"1","")&amp;MATCH(Z$3,ALS!$A:$A,0)+ROW(ALS!$A$1:$A$200)-1),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98" s="26" t="e">
        <f ca="1">_xlfn.LET(_xlpm.GetVal,INDIRECT("ALS!"&amp;SUBSTITUTE(ADDRESS(1,$A98+($AN$7-$AN$8),4),"1","")&amp;MATCH(AA$3,ALS!$A:$A,0)+ROW(ALS!$A$1:$A$200)-1),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98" s="26" t="e">
        <f ca="1">_xlfn.LET(_xlpm.GetVal,INDIRECT("ALS!"&amp;SUBSTITUTE(ADDRESS(1,$A98+($AN$7-$AN$8),4),"1","")&amp;MATCH(AB$3,ALS!$A:$A,0)+ROW(ALS!$A$1:$A$200)-1),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98" s="26" t="e">
        <f ca="1">_xlfn.LET(_xlpm.GetVal,INDIRECT("ALS!"&amp;SUBSTITUTE(ADDRESS(1,$A98+($AN$7-$AN$8),4),"1","")&amp;MATCH(AC$3,ALS!$A:$A,0)+ROW(ALS!$A$1:$A$200)-1),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98" s="26" t="e">
        <f ca="1">_xlfn.LET(_xlpm.GetVal,INDIRECT("ALS!"&amp;SUBSTITUTE(ADDRESS(1,$A98+($AN$7-$AN$8),4),"1","")&amp;MATCH(AD$3,ALS!$A:$A,0)+ROW(ALS!$A$1:$A$200)-1),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98" s="26" t="e">
        <f ca="1">_xlfn.LET(_xlpm.GetVal,INDIRECT("ALS!"&amp;SUBSTITUTE(ADDRESS(1,$A98+($AN$7-$AN$8),4),"1","")&amp;MATCH(AE$3,ALS!$A:$A,0)+ROW(ALS!$A$1:$A$200)-1),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98" s="26" t="e">
        <f ca="1">_xlfn.LET(_xlpm.GetVal,INDIRECT("ALS!"&amp;SUBSTITUTE(ADDRESS(1,$A98+($AN$7-$AN$8),4),"1","")&amp;MATCH(AF$3,ALS!$A:$A,0)+ROW(ALS!$A$1:$A$200)-1),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98" s="26" t="e">
        <f ca="1">_xlfn.LET(_xlpm.GetVal,INDIRECT("ALS!"&amp;SUBSTITUTE(ADDRESS(1,$A98+($AN$7-$AN$8),4),"1","")&amp;MATCH(AG$3,ALS!$A:$A,0)+ROW(ALS!$A$1:$A$200)-1),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98" s="25" t="str">
        <f t="shared" ca="1" si="7"/>
        <v/>
      </c>
      <c r="AI98" s="26" t="e">
        <f ca="1">_xlfn.IFS(SUBSTITUTE(INDIRECT("ALS!"&amp;SUBSTITUTE(ADDRESS(1,$A98+($AN$7-$AN$8),4),"1","")&amp;MATCH(AI$3,ALS!$A:$A,0)+ROW(ALS!$A:$A)-1)," ","")="","",ISERROR(INDIRECT("ALS!"&amp;SUBSTITUTE(ADDRESS(1,$A98+($AN$7-$AN$8),4),"1","")&amp;MATCH(AI$3,ALS!$A:$A,0)+ROW(ALS!$A:$A)-1)),INDIRECT("ALS!"&amp;SUBSTITUTE(ADDRESS(1,$A98+($AN$7-$AN$8),4),"1","")&amp;MATCH(AI$3,ALS!$A:$A,0)+ROW(ALS!$A:$A)-1),OR(LOWER(SUBSTITUTE(SUBSTITUTE(INDIRECT("ALS!"&amp;SUBSTITUTE(ADDRESS(1,$A98+($AN$7-$AN$8),4),"1","")&amp;MATCH(AI$3,ALS!$A:$A,0)+ROW(ALS!$A:$A)-1),".","")," ",""))="nd",LOWER(SUBSTITUTE(SUBSTITUTE(INDIRECT("ALS!"&amp;SUBSTITUTE(ADDRESS(1,$A98+($AN$7-$AN$8),4),"1","")&amp;MATCH(AI$3,ALS!$A:$A,0)+ROW(ALS!$A:$A)-1),".","")," ",""))="ikkepåvist"),"n.d.",OR(LEFT(LOWER(SUBSTITUTE(SUBSTITUTE(INDIRECT("ALS!"&amp;SUBSTITUTE(ADDRESS(1,$A98+($AN$7-$AN$8),4),"1","")&amp;MATCH(AI$3,ALS!$A:$A,0)+ROW(ALS!$A:$A)-1),".",",")," ","")),2)="&lt; ",LEFT(LOWER(SUBSTITUTE(SUBSTITUTE(INDIRECT("ALS!"&amp;SUBSTITUTE(ADDRESS(1,$A98+($AN$7-$AN$8),4),"1","")&amp;MATCH(AI$3,ALS!$A:$A,0)+ROW(ALS!$A:$A)-1),".",",")," ","")),1)="&lt;"),"&lt;"&amp;VALUE(SUBSTITUTE(SUBSTITUTE(SUBSTITUTE(INDIRECT("ALS!"&amp;SUBSTITUTE(ADDRESS(1,$A98+($AN$7-$AN$8),4),"1","")&amp;MATCH(AI$3,ALS!$A:$A,0)+ROW(ALS!$A:$A)-1),".",",")," ",""),"&lt;",""))*AI$2,NOT(ISERROR(VALUE(SUBSTITUTE(SUBSTITUTE(INDIRECT("ALS!"&amp;SUBSTITUTE(ADDRESS(1,$A98+($AN$7-$AN$8),4),"1","")&amp;MATCH(AI$3,ALS!$A:$A,0)+ROW(ALS!$A:$A)-1),".",",")," ","")))),VALUE(SUBSTITUTE(SUBSTITUTE(INDIRECT("ALS!"&amp;SUBSTITUTE(ADDRESS(1,$A98+($AN$7-$AN$8),4),"1","")&amp;MATCH(AI$3,ALS!$A:$A,0)+ROW(ALS!$A:$A)-1),".",",")," ","")),TRUE,"ERROR")</f>
        <v>#VALUE!</v>
      </c>
      <c r="AJ98" s="26" t="e">
        <f ca="1">_xlfn.IFS(SUBSTITUTE(INDIRECT("ALS!"&amp;SUBSTITUTE(ADDRESS(1,$A98+($AN$7-$AN$8),4),"1","")&amp;MATCH(AJ$3,ALS!$A:$A,0)+ROW(ALS!$A:$A)-1)," ","")="","",ISERROR(INDIRECT("ALS!"&amp;SUBSTITUTE(ADDRESS(1,$A98+($AN$7-$AN$8),4),"1","")&amp;MATCH(AJ$3,ALS!$A:$A,0)+ROW(ALS!$A:$A)-1)),INDIRECT("ALS!"&amp;SUBSTITUTE(ADDRESS(1,$A98+($AN$7-$AN$8),4),"1","")&amp;MATCH(AJ$3,ALS!$A:$A,0)+ROW(ALS!$A:$A)-1),OR(LOWER(SUBSTITUTE(SUBSTITUTE(INDIRECT("ALS!"&amp;SUBSTITUTE(ADDRESS(1,$A98+($AN$7-$AN$8),4),"1","")&amp;MATCH(AJ$3,ALS!$A:$A,0)+ROW(ALS!$A:$A)-1),".","")," ",""))="nd",LOWER(SUBSTITUTE(SUBSTITUTE(INDIRECT("ALS!"&amp;SUBSTITUTE(ADDRESS(1,$A98+($AN$7-$AN$8),4),"1","")&amp;MATCH(AJ$3,ALS!$A:$A,0)+ROW(ALS!$A:$A)-1),".","")," ",""))="ikkepåvist"),"n.d.",OR(LEFT(LOWER(SUBSTITUTE(SUBSTITUTE(INDIRECT("ALS!"&amp;SUBSTITUTE(ADDRESS(1,$A98+($AN$7-$AN$8),4),"1","")&amp;MATCH(AJ$3,ALS!$A:$A,0)+ROW(ALS!$A:$A)-1),".",",")," ","")),2)="&lt; ",LEFT(LOWER(SUBSTITUTE(SUBSTITUTE(INDIRECT("ALS!"&amp;SUBSTITUTE(ADDRESS(1,$A98+($AN$7-$AN$8),4),"1","")&amp;MATCH(AJ$3,ALS!$A:$A,0)+ROW(ALS!$A:$A)-1),".",",")," ","")),1)="&lt;"),"&lt;"&amp;VALUE(SUBSTITUTE(SUBSTITUTE(SUBSTITUTE(INDIRECT("ALS!"&amp;SUBSTITUTE(ADDRESS(1,$A98+($AN$7-$AN$8),4),"1","")&amp;MATCH(AJ$3,ALS!$A:$A,0)+ROW(ALS!$A:$A)-1),".",",")," ",""),"&lt;",""))*AJ$2,NOT(ISERROR(VALUE(SUBSTITUTE(SUBSTITUTE(INDIRECT("ALS!"&amp;SUBSTITUTE(ADDRESS(1,$A98+($AN$7-$AN$8),4),"1","")&amp;MATCH(AJ$3,ALS!$A:$A,0)+ROW(ALS!$A:$A)-1),".",",")," ","")))),VALUE(SUBSTITUTE(SUBSTITUTE(INDIRECT("ALS!"&amp;SUBSTITUTE(ADDRESS(1,$A98+($AN$7-$AN$8),4),"1","")&amp;MATCH(AJ$3,ALS!$A:$A,0)+ROW(ALS!$A:$A)-1),".",",")," ","")),TRUE,"ERROR")</f>
        <v>#VALUE!</v>
      </c>
    </row>
    <row r="99" spans="1:36" x14ac:dyDescent="0.25">
      <c r="A99" t="e">
        <f t="shared" ca="1" si="8"/>
        <v>#VALUE!</v>
      </c>
      <c r="B99" t="e">
        <f ca="1">IF(
LEN(C99)&gt;0,
SUBSTITUTE(SUBSTITUTE(SUBSTITUTE(INDIRECT("ALS!"&amp;SUBSTITUTE(ADDRESS(1,A99+($AN$7-$AN$8),4),"1","")&amp;MATCH("ELEMENT",ALS!A:A,0)+ROW(ALS!A:A)-1),"Jord",""),"Sediment",""),C99,""),
SUBSTITUTE(SUBSTITUTE(INDIRECT("ALS!"&amp;SUBSTITUTE(ADDRESS(1,A99+($AN$7-$AN$8),4),"1","")&amp;MATCH("ELEMENT",ALS!A:A,0)+ROW(ALS!A:A)-1),"Jord",""),"Sediment","")
)</f>
        <v>#VALUE!</v>
      </c>
      <c r="C99" t="str">
        <f ca="1" xml:space="preserve">
_xlfn.LET(_xlpm.GetName,INDIRECT("ALS!"&amp;SUBSTITUTE(ADDRESS(1,A99+($AN$7-$AN$8),4),"1","")&amp;MATCH("ELEMENT",ALS!$A$1:$A$200,0)+ROW(ALS!$A$1:$A$200)-1),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99" s="22" t="e">
        <f ca="1">IF(ISERROR(INDIRECT("ALS!"&amp;SUBSTITUTE(ADDRESS(1,$A99+($AN$7-$AN$8),4),"1","")&amp;MATCH(D$3,ALS!$A:$A,0)+ROW(ALS!$A:$A)-1)),INDIRECT("ALS!"&amp;SUBSTITUTE(ADDRESS(1,$A99+($AN$7-$AN$8),4),"1","")&amp;MATCH(D$3,ALS!$A:$A,0)+ROW(ALS!$A:$A)-1),IF(INDIRECT("ALS!"&amp;SUBSTITUTE(ADDRESS(1,$A99+($AN$7-$AN$8),4),"1","")&amp;MATCH(D$3,ALS!$A:$A,0)+ROW(ALS!$A:$A)-1)="n.d.","n.d.",IF(VALUE(SUBSTITUTE(SUBSTITUTE(INDIRECT("ALS!"&amp;SUBSTITUTE(ADDRESS(1,$A99+($AN$7-$AN$8),4),"1","")&amp;MATCH(D$3,ALS!$A:$A,0)+ROW(ALS!$A:$A)-1),".",","),"&lt;",""))&lt;=AV$4,"&lt;"&amp;AV$4,VALUE(SUBSTITUTE(SUBSTITUTE(INDIRECT("ALS!"&amp;SUBSTITUTE(ADDRESS(1,$A99+($AN$7-$AN$8),4),"1","")&amp;MATCH(D$3,ALS!$A:$A,0)+ROW(ALS!$A:$A)-1),".",","),"&lt;","")))))</f>
        <v>#VALUE!</v>
      </c>
      <c r="E99" s="22" t="e">
        <f ca="1">IF(ISERROR(INDIRECT("ALS!"&amp;SUBSTITUTE(ADDRESS(1,$A99+($AN$7-$AN$8),4),"1","")&amp;MATCH(E$3,ALS!$A:$A,0)+ROW(ALS!$A:$A)-1)),INDIRECT("ALS!"&amp;SUBSTITUTE(ADDRESS(1,$A99+($AN$7-$AN$8),4),"1","")&amp;MATCH(E$3,ALS!$A:$A,0)+ROW(ALS!$A:$A)-1),IF(INDIRECT("ALS!"&amp;SUBSTITUTE(ADDRESS(1,$A99+($AN$7-$AN$8),4),"1","")&amp;MATCH(E$3,ALS!$A:$A,0)+ROW(ALS!$A:$A)-1)="n.d.","n.d.",IF(VALUE(SUBSTITUTE(SUBSTITUTE(INDIRECT("ALS!"&amp;SUBSTITUTE(ADDRESS(1,$A99+($AN$7-$AN$8),4),"1","")&amp;MATCH(E$3,ALS!$A:$A,0)+ROW(ALS!$A:$A)-1),".",","),"&lt;",""))&lt;=AW$4,"&lt;"&amp;AW$4,VALUE(SUBSTITUTE(SUBSTITUTE(INDIRECT("ALS!"&amp;SUBSTITUTE(ADDRESS(1,$A99+($AN$7-$AN$8),4),"1","")&amp;MATCH(E$3,ALS!$A:$A,0)+ROW(ALS!$A:$A)-1),".",","),"&lt;","")))))</f>
        <v>#VALUE!</v>
      </c>
      <c r="F99" s="22" t="e">
        <f ca="1">IF(ISERROR(INDIRECT("ALS!"&amp;SUBSTITUTE(ADDRESS(1,$A99+($AN$7-$AN$8),4),"1","")&amp;MATCH(F$3,ALS!$A:$A,0)+ROW(ALS!$A:$A)-1)),INDIRECT("ALS!"&amp;SUBSTITUTE(ADDRESS(1,$A99+($AN$7-$AN$8),4),"1","")&amp;MATCH(F$3,ALS!$A:$A,0)+ROW(ALS!$A:$A)-1),IF(INDIRECT("ALS!"&amp;SUBSTITUTE(ADDRESS(1,$A99+($AN$7-$AN$8),4),"1","")&amp;MATCH(F$3,ALS!$A:$A,0)+ROW(ALS!$A:$A)-1)="n.d.","n.d.",IF(VALUE(SUBSTITUTE(SUBSTITUTE(INDIRECT("ALS!"&amp;SUBSTITUTE(ADDRESS(1,$A99+($AN$7-$AN$8),4),"1","")&amp;MATCH(F$3,ALS!$A:$A,0)+ROW(ALS!$A:$A)-1),".",","),"&lt;",""))&lt;=AX$4,"&lt;"&amp;AX$4,VALUE(SUBSTITUTE(SUBSTITUTE(INDIRECT("ALS!"&amp;SUBSTITUTE(ADDRESS(1,$A99+($AN$7-$AN$8),4),"1","")&amp;MATCH(F$3,ALS!$A:$A,0)+ROW(ALS!$A:$A)-1),".",","),"&lt;","")))))</f>
        <v>#VALUE!</v>
      </c>
      <c r="G99" s="26" t="e">
        <f ca="1">_xlfn.LET(_xlpm.GetVal,INDIRECT("ALS!"&amp;SUBSTITUTE(ADDRESS(1,$A99+($AN$7-$AN$8),4),"1","")&amp;MATCH(G$3,ALS!$A:$A,0)+ROW(ALS!$A$1:$A$200)-1),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99" s="26" t="e">
        <f ca="1">_xlfn.LET(_xlpm.GetVal,INDIRECT("ALS!"&amp;SUBSTITUTE(ADDRESS(1,$A99+($AN$7-$AN$8),4),"1","")&amp;MATCH(H$3,ALS!$A:$A,0)+ROW(ALS!$A$1:$A$200)-1),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99" s="26" t="e">
        <f ca="1">_xlfn.LET(_xlpm.GetVal,INDIRECT("ALS!"&amp;SUBSTITUTE(ADDRESS(1,$A99+($AN$7-$AN$8),4),"1","")&amp;MATCH(I$3,ALS!$A:$A,0)+ROW(ALS!$A$1:$A$200)-1),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99" s="26" t="e">
        <f ca="1">_xlfn.LET(_xlpm.GetVal,INDIRECT("ALS!"&amp;SUBSTITUTE(ADDRESS(1,$A99+($AN$7-$AN$8),4),"1","")&amp;MATCH(J$3,ALS!$A:$A,0)+ROW(ALS!$A$1:$A$200)-1),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99" s="26" t="e">
        <f ca="1">_xlfn.LET(_xlpm.GetVal,INDIRECT("ALS!"&amp;SUBSTITUTE(ADDRESS(1,$A99+($AN$7-$AN$8),4),"1","")&amp;MATCH(K$3,ALS!$A:$A,0)+ROW(ALS!$A$1:$A$200)-1),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99" s="26" t="e">
        <f ca="1">_xlfn.LET(_xlpm.GetVal,INDIRECT("ALS!"&amp;SUBSTITUTE(ADDRESS(1,$A99+($AN$7-$AN$8),4),"1","")&amp;MATCH(L$3,ALS!$A:$A,0)+ROW(ALS!$A$1:$A$200)-1),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99" s="26" t="e">
        <f ca="1">_xlfn.LET(_xlpm.GetVal,INDIRECT("ALS!"&amp;SUBSTITUTE(ADDRESS(1,$A99+($AN$7-$AN$8),4),"1","")&amp;MATCH(M$3,ALS!$A:$A,0)+ROW(ALS!$A$1:$A$200)-1),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99" s="26" t="e">
        <f ca="1">_xlfn.LET(_xlpm.GetVal,INDIRECT("ALS!"&amp;SUBSTITUTE(ADDRESS(1,$A99+($AN$7-$AN$8),4),"1","")&amp;MATCH(N$3,ALS!$A:$A,0)+ROW(ALS!$A$1:$A$200)-1),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99" s="26" t="e">
        <f ca="1">_xlfn.LET(_xlpm.GetVal,INDIRECT("ALS!"&amp;SUBSTITUTE(ADDRESS(1,$A99+($AN$7-$AN$8),4),"1","")&amp;MATCH(O$3,ALS!$A:$A,0)+ROW(ALS!$A$1:$A$200)-1),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99" s="26" t="e">
        <f ca="1">_xlfn.LET(_xlpm.GetVal,INDIRECT("ALS!"&amp;SUBSTITUTE(ADDRESS(1,$A99+($AN$7-$AN$8),4),"1","")&amp;MATCH(P$3,ALS!$A:$A,0)+ROW(ALS!$A$1:$A$200)-1),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99" s="26" t="e">
        <f ca="1">_xlfn.LET(_xlpm.GetVal,INDIRECT("ALS!"&amp;SUBSTITUTE(ADDRESS(1,$A99+($AN$7-$AN$8),4),"1","")&amp;MATCH(Q$3,ALS!$A:$A,0)+ROW(ALS!$A$1:$A$200)-1),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99" s="26" t="e">
        <f ca="1">_xlfn.LET(_xlpm.GetVal,INDIRECT("ALS!"&amp;SUBSTITUTE(ADDRESS(1,$A99+($AN$7-$AN$8),4),"1","")&amp;MATCH(R$3,ALS!$A:$A,0)+ROW(ALS!$A$1:$A$200)-1),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99" s="26" t="e">
        <f ca="1">_xlfn.LET(_xlpm.GetVal,INDIRECT("ALS!"&amp;SUBSTITUTE(ADDRESS(1,$A99+($AN$7-$AN$8),4),"1","")&amp;MATCH(S$3,ALS!$A:$A,0)+ROW(ALS!$A$1:$A$200)-1),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99" s="26" t="e">
        <f ca="1">_xlfn.LET(_xlpm.GetVal,INDIRECT("ALS!"&amp;SUBSTITUTE(ADDRESS(1,$A99+($AN$7-$AN$8),4),"1","")&amp;MATCH(T$3,ALS!$A:$A,0)+ROW(ALS!$A$1:$A$200)-1),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99" s="26" t="e">
        <f ca="1">_xlfn.LET(_xlpm.GetVal,INDIRECT("ALS!"&amp;SUBSTITUTE(ADDRESS(1,$A99+($AN$7-$AN$8),4),"1","")&amp;MATCH(U$3,ALS!$A:$A,0)+ROW(ALS!$A$1:$A$200)-1),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99" s="26" t="e">
        <f ca="1">_xlfn.LET(_xlpm.GetVal,INDIRECT("ALS!"&amp;SUBSTITUTE(ADDRESS(1,$A99+($AN$7-$AN$8),4),"1","")&amp;MATCH(V$3,ALS!$A:$A,0)+ROW(ALS!$A$1:$A$200)-1),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99" s="26" t="e">
        <f ca="1">_xlfn.LET(_xlpm.GetVal,INDIRECT("ALS!"&amp;SUBSTITUTE(ADDRESS(1,$A99+($AN$7-$AN$8),4),"1","")&amp;MATCH(W$3,ALS!$A:$A,0)+ROW(ALS!$A$1:$A$200)-1),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99" s="26" t="e">
        <f ca="1">_xlfn.LET(_xlpm.GetVal,INDIRECT("ALS!"&amp;SUBSTITUTE(ADDRESS(1,$A99+($AN$7-$AN$8),4),"1","")&amp;MATCH(X$3,ALS!$A:$A,0)+ROW(ALS!$A$1:$A$200)-1),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99" s="26" t="e">
        <f ca="1">_xlfn.LET(_xlpm.GetVal,INDIRECT("ALS!"&amp;SUBSTITUTE(ADDRESS(1,$A99+($AN$7-$AN$8),4),"1","")&amp;MATCH(Y$3,ALS!$A:$A,0)+ROW(ALS!$A$1:$A$200)-1),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99" s="26" t="e">
        <f ca="1">_xlfn.LET(_xlpm.GetVal,INDIRECT("ALS!"&amp;SUBSTITUTE(ADDRESS(1,$A99+($AN$7-$AN$8),4),"1","")&amp;MATCH(Z$3,ALS!$A:$A,0)+ROW(ALS!$A$1:$A$200)-1),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99" s="26" t="e">
        <f ca="1">_xlfn.LET(_xlpm.GetVal,INDIRECT("ALS!"&amp;SUBSTITUTE(ADDRESS(1,$A99+($AN$7-$AN$8),4),"1","")&amp;MATCH(AA$3,ALS!$A:$A,0)+ROW(ALS!$A$1:$A$200)-1),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99" s="26" t="e">
        <f ca="1">_xlfn.LET(_xlpm.GetVal,INDIRECT("ALS!"&amp;SUBSTITUTE(ADDRESS(1,$A99+($AN$7-$AN$8),4),"1","")&amp;MATCH(AB$3,ALS!$A:$A,0)+ROW(ALS!$A$1:$A$200)-1),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99" s="26" t="e">
        <f ca="1">_xlfn.LET(_xlpm.GetVal,INDIRECT("ALS!"&amp;SUBSTITUTE(ADDRESS(1,$A99+($AN$7-$AN$8),4),"1","")&amp;MATCH(AC$3,ALS!$A:$A,0)+ROW(ALS!$A$1:$A$200)-1),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99" s="26" t="e">
        <f ca="1">_xlfn.LET(_xlpm.GetVal,INDIRECT("ALS!"&amp;SUBSTITUTE(ADDRESS(1,$A99+($AN$7-$AN$8),4),"1","")&amp;MATCH(AD$3,ALS!$A:$A,0)+ROW(ALS!$A$1:$A$200)-1),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99" s="26" t="e">
        <f ca="1">_xlfn.LET(_xlpm.GetVal,INDIRECT("ALS!"&amp;SUBSTITUTE(ADDRESS(1,$A99+($AN$7-$AN$8),4),"1","")&amp;MATCH(AE$3,ALS!$A:$A,0)+ROW(ALS!$A$1:$A$200)-1),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99" s="26" t="e">
        <f ca="1">_xlfn.LET(_xlpm.GetVal,INDIRECT("ALS!"&amp;SUBSTITUTE(ADDRESS(1,$A99+($AN$7-$AN$8),4),"1","")&amp;MATCH(AF$3,ALS!$A:$A,0)+ROW(ALS!$A$1:$A$200)-1),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99" s="26" t="e">
        <f ca="1">_xlfn.LET(_xlpm.GetVal,INDIRECT("ALS!"&amp;SUBSTITUTE(ADDRESS(1,$A99+($AN$7-$AN$8),4),"1","")&amp;MATCH(AG$3,ALS!$A:$A,0)+ROW(ALS!$A$1:$A$200)-1),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99" s="25" t="str">
        <f t="shared" ca="1" si="7"/>
        <v/>
      </c>
      <c r="AI99" s="26" t="e">
        <f ca="1">_xlfn.IFS(SUBSTITUTE(INDIRECT("ALS!"&amp;SUBSTITUTE(ADDRESS(1,$A99+($AN$7-$AN$8),4),"1","")&amp;MATCH(AI$3,ALS!$A:$A,0)+ROW(ALS!$A:$A)-1)," ","")="","",ISERROR(INDIRECT("ALS!"&amp;SUBSTITUTE(ADDRESS(1,$A99+($AN$7-$AN$8),4),"1","")&amp;MATCH(AI$3,ALS!$A:$A,0)+ROW(ALS!$A:$A)-1)),INDIRECT("ALS!"&amp;SUBSTITUTE(ADDRESS(1,$A99+($AN$7-$AN$8),4),"1","")&amp;MATCH(AI$3,ALS!$A:$A,0)+ROW(ALS!$A:$A)-1),OR(LOWER(SUBSTITUTE(SUBSTITUTE(INDIRECT("ALS!"&amp;SUBSTITUTE(ADDRESS(1,$A99+($AN$7-$AN$8),4),"1","")&amp;MATCH(AI$3,ALS!$A:$A,0)+ROW(ALS!$A:$A)-1),".","")," ",""))="nd",LOWER(SUBSTITUTE(SUBSTITUTE(INDIRECT("ALS!"&amp;SUBSTITUTE(ADDRESS(1,$A99+($AN$7-$AN$8),4),"1","")&amp;MATCH(AI$3,ALS!$A:$A,0)+ROW(ALS!$A:$A)-1),".","")," ",""))="ikkepåvist"),"n.d.",OR(LEFT(LOWER(SUBSTITUTE(SUBSTITUTE(INDIRECT("ALS!"&amp;SUBSTITUTE(ADDRESS(1,$A99+($AN$7-$AN$8),4),"1","")&amp;MATCH(AI$3,ALS!$A:$A,0)+ROW(ALS!$A:$A)-1),".",",")," ","")),2)="&lt; ",LEFT(LOWER(SUBSTITUTE(SUBSTITUTE(INDIRECT("ALS!"&amp;SUBSTITUTE(ADDRESS(1,$A99+($AN$7-$AN$8),4),"1","")&amp;MATCH(AI$3,ALS!$A:$A,0)+ROW(ALS!$A:$A)-1),".",",")," ","")),1)="&lt;"),"&lt;"&amp;VALUE(SUBSTITUTE(SUBSTITUTE(SUBSTITUTE(INDIRECT("ALS!"&amp;SUBSTITUTE(ADDRESS(1,$A99+($AN$7-$AN$8),4),"1","")&amp;MATCH(AI$3,ALS!$A:$A,0)+ROW(ALS!$A:$A)-1),".",",")," ",""),"&lt;",""))*AI$2,NOT(ISERROR(VALUE(SUBSTITUTE(SUBSTITUTE(INDIRECT("ALS!"&amp;SUBSTITUTE(ADDRESS(1,$A99+($AN$7-$AN$8),4),"1","")&amp;MATCH(AI$3,ALS!$A:$A,0)+ROW(ALS!$A:$A)-1),".",",")," ","")))),VALUE(SUBSTITUTE(SUBSTITUTE(INDIRECT("ALS!"&amp;SUBSTITUTE(ADDRESS(1,$A99+($AN$7-$AN$8),4),"1","")&amp;MATCH(AI$3,ALS!$A:$A,0)+ROW(ALS!$A:$A)-1),".",",")," ","")),TRUE,"ERROR")</f>
        <v>#VALUE!</v>
      </c>
      <c r="AJ99" s="26" t="e">
        <f ca="1">_xlfn.IFS(SUBSTITUTE(INDIRECT("ALS!"&amp;SUBSTITUTE(ADDRESS(1,$A99+($AN$7-$AN$8),4),"1","")&amp;MATCH(AJ$3,ALS!$A:$A,0)+ROW(ALS!$A:$A)-1)," ","")="","",ISERROR(INDIRECT("ALS!"&amp;SUBSTITUTE(ADDRESS(1,$A99+($AN$7-$AN$8),4),"1","")&amp;MATCH(AJ$3,ALS!$A:$A,0)+ROW(ALS!$A:$A)-1)),INDIRECT("ALS!"&amp;SUBSTITUTE(ADDRESS(1,$A99+($AN$7-$AN$8),4),"1","")&amp;MATCH(AJ$3,ALS!$A:$A,0)+ROW(ALS!$A:$A)-1),OR(LOWER(SUBSTITUTE(SUBSTITUTE(INDIRECT("ALS!"&amp;SUBSTITUTE(ADDRESS(1,$A99+($AN$7-$AN$8),4),"1","")&amp;MATCH(AJ$3,ALS!$A:$A,0)+ROW(ALS!$A:$A)-1),".","")," ",""))="nd",LOWER(SUBSTITUTE(SUBSTITUTE(INDIRECT("ALS!"&amp;SUBSTITUTE(ADDRESS(1,$A99+($AN$7-$AN$8),4),"1","")&amp;MATCH(AJ$3,ALS!$A:$A,0)+ROW(ALS!$A:$A)-1),".","")," ",""))="ikkepåvist"),"n.d.",OR(LEFT(LOWER(SUBSTITUTE(SUBSTITUTE(INDIRECT("ALS!"&amp;SUBSTITUTE(ADDRESS(1,$A99+($AN$7-$AN$8),4),"1","")&amp;MATCH(AJ$3,ALS!$A:$A,0)+ROW(ALS!$A:$A)-1),".",",")," ","")),2)="&lt; ",LEFT(LOWER(SUBSTITUTE(SUBSTITUTE(INDIRECT("ALS!"&amp;SUBSTITUTE(ADDRESS(1,$A99+($AN$7-$AN$8),4),"1","")&amp;MATCH(AJ$3,ALS!$A:$A,0)+ROW(ALS!$A:$A)-1),".",",")," ","")),1)="&lt;"),"&lt;"&amp;VALUE(SUBSTITUTE(SUBSTITUTE(SUBSTITUTE(INDIRECT("ALS!"&amp;SUBSTITUTE(ADDRESS(1,$A99+($AN$7-$AN$8),4),"1","")&amp;MATCH(AJ$3,ALS!$A:$A,0)+ROW(ALS!$A:$A)-1),".",",")," ",""),"&lt;",""))*AJ$2,NOT(ISERROR(VALUE(SUBSTITUTE(SUBSTITUTE(INDIRECT("ALS!"&amp;SUBSTITUTE(ADDRESS(1,$A99+($AN$7-$AN$8),4),"1","")&amp;MATCH(AJ$3,ALS!$A:$A,0)+ROW(ALS!$A:$A)-1),".",",")," ","")))),VALUE(SUBSTITUTE(SUBSTITUTE(INDIRECT("ALS!"&amp;SUBSTITUTE(ADDRESS(1,$A99+($AN$7-$AN$8),4),"1","")&amp;MATCH(AJ$3,ALS!$A:$A,0)+ROW(ALS!$A:$A)-1),".",",")," ","")),TRUE,"ERROR")</f>
        <v>#VALUE!</v>
      </c>
    </row>
    <row r="100" spans="1:36" x14ac:dyDescent="0.25">
      <c r="A100" t="e">
        <f t="shared" ca="1" si="8"/>
        <v>#VALUE!</v>
      </c>
      <c r="B100" t="e">
        <f ca="1">IF(
LEN(C100)&gt;0,
SUBSTITUTE(SUBSTITUTE(SUBSTITUTE(INDIRECT("ALS!"&amp;SUBSTITUTE(ADDRESS(1,A100+($AN$7-$AN$8),4),"1","")&amp;MATCH("ELEMENT",ALS!A:A,0)+ROW(ALS!A:A)-1),"Jord",""),"Sediment",""),C100,""),
SUBSTITUTE(SUBSTITUTE(INDIRECT("ALS!"&amp;SUBSTITUTE(ADDRESS(1,A100+($AN$7-$AN$8),4),"1","")&amp;MATCH("ELEMENT",ALS!A:A,0)+ROW(ALS!A:A)-1),"Jord",""),"Sediment","")
)</f>
        <v>#VALUE!</v>
      </c>
      <c r="C100" t="str">
        <f ca="1" xml:space="preserve">
_xlfn.LET(_xlpm.GetName,INDIRECT("ALS!"&amp;SUBSTITUTE(ADDRESS(1,A100+($AN$7-$AN$8),4),"1","")&amp;MATCH("ELEMENT",ALS!$A$1:$A$200,0)+ROW(ALS!$A$1:$A$200)-1),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00" s="22" t="e">
        <f ca="1">IF(ISERROR(INDIRECT("ALS!"&amp;SUBSTITUTE(ADDRESS(1,$A100+($AN$7-$AN$8),4),"1","")&amp;MATCH(D$3,ALS!$A:$A,0)+ROW(ALS!$A:$A)-1)),INDIRECT("ALS!"&amp;SUBSTITUTE(ADDRESS(1,$A100+($AN$7-$AN$8),4),"1","")&amp;MATCH(D$3,ALS!$A:$A,0)+ROW(ALS!$A:$A)-1),IF(INDIRECT("ALS!"&amp;SUBSTITUTE(ADDRESS(1,$A100+($AN$7-$AN$8),4),"1","")&amp;MATCH(D$3,ALS!$A:$A,0)+ROW(ALS!$A:$A)-1)="n.d.","n.d.",IF(VALUE(SUBSTITUTE(SUBSTITUTE(INDIRECT("ALS!"&amp;SUBSTITUTE(ADDRESS(1,$A100+($AN$7-$AN$8),4),"1","")&amp;MATCH(D$3,ALS!$A:$A,0)+ROW(ALS!$A:$A)-1),".",","),"&lt;",""))&lt;=AV$4,"&lt;"&amp;AV$4,VALUE(SUBSTITUTE(SUBSTITUTE(INDIRECT("ALS!"&amp;SUBSTITUTE(ADDRESS(1,$A100+($AN$7-$AN$8),4),"1","")&amp;MATCH(D$3,ALS!$A:$A,0)+ROW(ALS!$A:$A)-1),".",","),"&lt;","")))))</f>
        <v>#VALUE!</v>
      </c>
      <c r="E100" s="22" t="e">
        <f ca="1">IF(ISERROR(INDIRECT("ALS!"&amp;SUBSTITUTE(ADDRESS(1,$A100+($AN$7-$AN$8),4),"1","")&amp;MATCH(E$3,ALS!$A:$A,0)+ROW(ALS!$A:$A)-1)),INDIRECT("ALS!"&amp;SUBSTITUTE(ADDRESS(1,$A100+($AN$7-$AN$8),4),"1","")&amp;MATCH(E$3,ALS!$A:$A,0)+ROW(ALS!$A:$A)-1),IF(INDIRECT("ALS!"&amp;SUBSTITUTE(ADDRESS(1,$A100+($AN$7-$AN$8),4),"1","")&amp;MATCH(E$3,ALS!$A:$A,0)+ROW(ALS!$A:$A)-1)="n.d.","n.d.",IF(VALUE(SUBSTITUTE(SUBSTITUTE(INDIRECT("ALS!"&amp;SUBSTITUTE(ADDRESS(1,$A100+($AN$7-$AN$8),4),"1","")&amp;MATCH(E$3,ALS!$A:$A,0)+ROW(ALS!$A:$A)-1),".",","),"&lt;",""))&lt;=AW$4,"&lt;"&amp;AW$4,VALUE(SUBSTITUTE(SUBSTITUTE(INDIRECT("ALS!"&amp;SUBSTITUTE(ADDRESS(1,$A100+($AN$7-$AN$8),4),"1","")&amp;MATCH(E$3,ALS!$A:$A,0)+ROW(ALS!$A:$A)-1),".",","),"&lt;","")))))</f>
        <v>#VALUE!</v>
      </c>
      <c r="F100" s="22" t="e">
        <f ca="1">IF(ISERROR(INDIRECT("ALS!"&amp;SUBSTITUTE(ADDRESS(1,$A100+($AN$7-$AN$8),4),"1","")&amp;MATCH(F$3,ALS!$A:$A,0)+ROW(ALS!$A:$A)-1)),INDIRECT("ALS!"&amp;SUBSTITUTE(ADDRESS(1,$A100+($AN$7-$AN$8),4),"1","")&amp;MATCH(F$3,ALS!$A:$A,0)+ROW(ALS!$A:$A)-1),IF(INDIRECT("ALS!"&amp;SUBSTITUTE(ADDRESS(1,$A100+($AN$7-$AN$8),4),"1","")&amp;MATCH(F$3,ALS!$A:$A,0)+ROW(ALS!$A:$A)-1)="n.d.","n.d.",IF(VALUE(SUBSTITUTE(SUBSTITUTE(INDIRECT("ALS!"&amp;SUBSTITUTE(ADDRESS(1,$A100+($AN$7-$AN$8),4),"1","")&amp;MATCH(F$3,ALS!$A:$A,0)+ROW(ALS!$A:$A)-1),".",","),"&lt;",""))&lt;=AX$4,"&lt;"&amp;AX$4,VALUE(SUBSTITUTE(SUBSTITUTE(INDIRECT("ALS!"&amp;SUBSTITUTE(ADDRESS(1,$A100+($AN$7-$AN$8),4),"1","")&amp;MATCH(F$3,ALS!$A:$A,0)+ROW(ALS!$A:$A)-1),".",","),"&lt;","")))))</f>
        <v>#VALUE!</v>
      </c>
      <c r="G100" s="26" t="e">
        <f ca="1">_xlfn.LET(_xlpm.GetVal,INDIRECT("ALS!"&amp;SUBSTITUTE(ADDRESS(1,$A100+($AN$7-$AN$8),4),"1","")&amp;MATCH(G$3,ALS!$A:$A,0)+ROW(ALS!$A$1:$A$200)-1),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00" s="26" t="e">
        <f ca="1">_xlfn.LET(_xlpm.GetVal,INDIRECT("ALS!"&amp;SUBSTITUTE(ADDRESS(1,$A100+($AN$7-$AN$8),4),"1","")&amp;MATCH(H$3,ALS!$A:$A,0)+ROW(ALS!$A$1:$A$200)-1),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00" s="26" t="e">
        <f ca="1">_xlfn.LET(_xlpm.GetVal,INDIRECT("ALS!"&amp;SUBSTITUTE(ADDRESS(1,$A100+($AN$7-$AN$8),4),"1","")&amp;MATCH(I$3,ALS!$A:$A,0)+ROW(ALS!$A$1:$A$200)-1),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00" s="26" t="e">
        <f ca="1">_xlfn.LET(_xlpm.GetVal,INDIRECT("ALS!"&amp;SUBSTITUTE(ADDRESS(1,$A100+($AN$7-$AN$8),4),"1","")&amp;MATCH(J$3,ALS!$A:$A,0)+ROW(ALS!$A$1:$A$200)-1),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00" s="26" t="e">
        <f ca="1">_xlfn.LET(_xlpm.GetVal,INDIRECT("ALS!"&amp;SUBSTITUTE(ADDRESS(1,$A100+($AN$7-$AN$8),4),"1","")&amp;MATCH(K$3,ALS!$A:$A,0)+ROW(ALS!$A$1:$A$200)-1),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00" s="26" t="e">
        <f ca="1">_xlfn.LET(_xlpm.GetVal,INDIRECT("ALS!"&amp;SUBSTITUTE(ADDRESS(1,$A100+($AN$7-$AN$8),4),"1","")&amp;MATCH(L$3,ALS!$A:$A,0)+ROW(ALS!$A$1:$A$200)-1),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00" s="26" t="e">
        <f ca="1">_xlfn.LET(_xlpm.GetVal,INDIRECT("ALS!"&amp;SUBSTITUTE(ADDRESS(1,$A100+($AN$7-$AN$8),4),"1","")&amp;MATCH(M$3,ALS!$A:$A,0)+ROW(ALS!$A$1:$A$200)-1),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00" s="26" t="e">
        <f ca="1">_xlfn.LET(_xlpm.GetVal,INDIRECT("ALS!"&amp;SUBSTITUTE(ADDRESS(1,$A100+($AN$7-$AN$8),4),"1","")&amp;MATCH(N$3,ALS!$A:$A,0)+ROW(ALS!$A$1:$A$200)-1),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00" s="26" t="e">
        <f ca="1">_xlfn.LET(_xlpm.GetVal,INDIRECT("ALS!"&amp;SUBSTITUTE(ADDRESS(1,$A100+($AN$7-$AN$8),4),"1","")&amp;MATCH(O$3,ALS!$A:$A,0)+ROW(ALS!$A$1:$A$200)-1),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00" s="26" t="e">
        <f ca="1">_xlfn.LET(_xlpm.GetVal,INDIRECT("ALS!"&amp;SUBSTITUTE(ADDRESS(1,$A100+($AN$7-$AN$8),4),"1","")&amp;MATCH(P$3,ALS!$A:$A,0)+ROW(ALS!$A$1:$A$200)-1),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00" s="26" t="e">
        <f ca="1">_xlfn.LET(_xlpm.GetVal,INDIRECT("ALS!"&amp;SUBSTITUTE(ADDRESS(1,$A100+($AN$7-$AN$8),4),"1","")&amp;MATCH(Q$3,ALS!$A:$A,0)+ROW(ALS!$A$1:$A$200)-1),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00" s="26" t="e">
        <f ca="1">_xlfn.LET(_xlpm.GetVal,INDIRECT("ALS!"&amp;SUBSTITUTE(ADDRESS(1,$A100+($AN$7-$AN$8),4),"1","")&amp;MATCH(R$3,ALS!$A:$A,0)+ROW(ALS!$A$1:$A$200)-1),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00" s="26" t="e">
        <f ca="1">_xlfn.LET(_xlpm.GetVal,INDIRECT("ALS!"&amp;SUBSTITUTE(ADDRESS(1,$A100+($AN$7-$AN$8),4),"1","")&amp;MATCH(S$3,ALS!$A:$A,0)+ROW(ALS!$A$1:$A$200)-1),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00" s="26" t="e">
        <f ca="1">_xlfn.LET(_xlpm.GetVal,INDIRECT("ALS!"&amp;SUBSTITUTE(ADDRESS(1,$A100+($AN$7-$AN$8),4),"1","")&amp;MATCH(T$3,ALS!$A:$A,0)+ROW(ALS!$A$1:$A$200)-1),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00" s="26" t="e">
        <f ca="1">_xlfn.LET(_xlpm.GetVal,INDIRECT("ALS!"&amp;SUBSTITUTE(ADDRESS(1,$A100+($AN$7-$AN$8),4),"1","")&amp;MATCH(U$3,ALS!$A:$A,0)+ROW(ALS!$A$1:$A$200)-1),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00" s="26" t="e">
        <f ca="1">_xlfn.LET(_xlpm.GetVal,INDIRECT("ALS!"&amp;SUBSTITUTE(ADDRESS(1,$A100+($AN$7-$AN$8),4),"1","")&amp;MATCH(V$3,ALS!$A:$A,0)+ROW(ALS!$A$1:$A$200)-1),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00" s="26" t="e">
        <f ca="1">_xlfn.LET(_xlpm.GetVal,INDIRECT("ALS!"&amp;SUBSTITUTE(ADDRESS(1,$A100+($AN$7-$AN$8),4),"1","")&amp;MATCH(W$3,ALS!$A:$A,0)+ROW(ALS!$A$1:$A$200)-1),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00" s="26" t="e">
        <f ca="1">_xlfn.LET(_xlpm.GetVal,INDIRECT("ALS!"&amp;SUBSTITUTE(ADDRESS(1,$A100+($AN$7-$AN$8),4),"1","")&amp;MATCH(X$3,ALS!$A:$A,0)+ROW(ALS!$A$1:$A$200)-1),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00" s="26" t="e">
        <f ca="1">_xlfn.LET(_xlpm.GetVal,INDIRECT("ALS!"&amp;SUBSTITUTE(ADDRESS(1,$A100+($AN$7-$AN$8),4),"1","")&amp;MATCH(Y$3,ALS!$A:$A,0)+ROW(ALS!$A$1:$A$200)-1),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00" s="26" t="e">
        <f ca="1">_xlfn.LET(_xlpm.GetVal,INDIRECT("ALS!"&amp;SUBSTITUTE(ADDRESS(1,$A100+($AN$7-$AN$8),4),"1","")&amp;MATCH(Z$3,ALS!$A:$A,0)+ROW(ALS!$A$1:$A$200)-1),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00" s="26" t="e">
        <f ca="1">_xlfn.LET(_xlpm.GetVal,INDIRECT("ALS!"&amp;SUBSTITUTE(ADDRESS(1,$A100+($AN$7-$AN$8),4),"1","")&amp;MATCH(AA$3,ALS!$A:$A,0)+ROW(ALS!$A$1:$A$200)-1),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00" s="26" t="e">
        <f ca="1">_xlfn.LET(_xlpm.GetVal,INDIRECT("ALS!"&amp;SUBSTITUTE(ADDRESS(1,$A100+($AN$7-$AN$8),4),"1","")&amp;MATCH(AB$3,ALS!$A:$A,0)+ROW(ALS!$A$1:$A$200)-1),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00" s="26" t="e">
        <f ca="1">_xlfn.LET(_xlpm.GetVal,INDIRECT("ALS!"&amp;SUBSTITUTE(ADDRESS(1,$A100+($AN$7-$AN$8),4),"1","")&amp;MATCH(AC$3,ALS!$A:$A,0)+ROW(ALS!$A$1:$A$200)-1),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00" s="26" t="e">
        <f ca="1">_xlfn.LET(_xlpm.GetVal,INDIRECT("ALS!"&amp;SUBSTITUTE(ADDRESS(1,$A100+($AN$7-$AN$8),4),"1","")&amp;MATCH(AD$3,ALS!$A:$A,0)+ROW(ALS!$A$1:$A$200)-1),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00" s="26" t="e">
        <f ca="1">_xlfn.LET(_xlpm.GetVal,INDIRECT("ALS!"&amp;SUBSTITUTE(ADDRESS(1,$A100+($AN$7-$AN$8),4),"1","")&amp;MATCH(AE$3,ALS!$A:$A,0)+ROW(ALS!$A$1:$A$200)-1),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00" s="26" t="e">
        <f ca="1">_xlfn.LET(_xlpm.GetVal,INDIRECT("ALS!"&amp;SUBSTITUTE(ADDRESS(1,$A100+($AN$7-$AN$8),4),"1","")&amp;MATCH(AF$3,ALS!$A:$A,0)+ROW(ALS!$A$1:$A$200)-1),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00" s="26" t="e">
        <f ca="1">_xlfn.LET(_xlpm.GetVal,INDIRECT("ALS!"&amp;SUBSTITUTE(ADDRESS(1,$A100+($AN$7-$AN$8),4),"1","")&amp;MATCH(AG$3,ALS!$A:$A,0)+ROW(ALS!$A$1:$A$200)-1),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00" s="25" t="str">
        <f t="shared" ref="AH100:AH103" ca="1" si="9">IF(SUMPRODUCT(--ISERROR(AI100:AJ100))&lt;2,IF(SUMIF(AI100:AJ100,"&lt;&gt;#VALUE!")&lt;=BQ$4,"&lt;"&amp;BQ$4,SUMIF(AI100:AJ100,"&lt;&gt;#VALUE!")),"")</f>
        <v/>
      </c>
      <c r="AI100" s="26" t="e">
        <f ca="1">_xlfn.IFS(SUBSTITUTE(INDIRECT("ALS!"&amp;SUBSTITUTE(ADDRESS(1,$A100+($AN$7-$AN$8),4),"1","")&amp;MATCH(AI$3,ALS!$A:$A,0)+ROW(ALS!$A:$A)-1)," ","")="","",ISERROR(INDIRECT("ALS!"&amp;SUBSTITUTE(ADDRESS(1,$A100+($AN$7-$AN$8),4),"1","")&amp;MATCH(AI$3,ALS!$A:$A,0)+ROW(ALS!$A:$A)-1)),INDIRECT("ALS!"&amp;SUBSTITUTE(ADDRESS(1,$A100+($AN$7-$AN$8),4),"1","")&amp;MATCH(AI$3,ALS!$A:$A,0)+ROW(ALS!$A:$A)-1),OR(LOWER(SUBSTITUTE(SUBSTITUTE(INDIRECT("ALS!"&amp;SUBSTITUTE(ADDRESS(1,$A100+($AN$7-$AN$8),4),"1","")&amp;MATCH(AI$3,ALS!$A:$A,0)+ROW(ALS!$A:$A)-1),".","")," ",""))="nd",LOWER(SUBSTITUTE(SUBSTITUTE(INDIRECT("ALS!"&amp;SUBSTITUTE(ADDRESS(1,$A100+($AN$7-$AN$8),4),"1","")&amp;MATCH(AI$3,ALS!$A:$A,0)+ROW(ALS!$A:$A)-1),".","")," ",""))="ikkepåvist"),"n.d.",OR(LEFT(LOWER(SUBSTITUTE(SUBSTITUTE(INDIRECT("ALS!"&amp;SUBSTITUTE(ADDRESS(1,$A100+($AN$7-$AN$8),4),"1","")&amp;MATCH(AI$3,ALS!$A:$A,0)+ROW(ALS!$A:$A)-1),".",",")," ","")),2)="&lt; ",LEFT(LOWER(SUBSTITUTE(SUBSTITUTE(INDIRECT("ALS!"&amp;SUBSTITUTE(ADDRESS(1,$A100+($AN$7-$AN$8),4),"1","")&amp;MATCH(AI$3,ALS!$A:$A,0)+ROW(ALS!$A:$A)-1),".",",")," ","")),1)="&lt;"),"&lt;"&amp;VALUE(SUBSTITUTE(SUBSTITUTE(SUBSTITUTE(INDIRECT("ALS!"&amp;SUBSTITUTE(ADDRESS(1,$A100+($AN$7-$AN$8),4),"1","")&amp;MATCH(AI$3,ALS!$A:$A,0)+ROW(ALS!$A:$A)-1),".",",")," ",""),"&lt;",""))*AI$2,NOT(ISERROR(VALUE(SUBSTITUTE(SUBSTITUTE(INDIRECT("ALS!"&amp;SUBSTITUTE(ADDRESS(1,$A100+($AN$7-$AN$8),4),"1","")&amp;MATCH(AI$3,ALS!$A:$A,0)+ROW(ALS!$A:$A)-1),".",",")," ","")))),VALUE(SUBSTITUTE(SUBSTITUTE(INDIRECT("ALS!"&amp;SUBSTITUTE(ADDRESS(1,$A100+($AN$7-$AN$8),4),"1","")&amp;MATCH(AI$3,ALS!$A:$A,0)+ROW(ALS!$A:$A)-1),".",",")," ","")),TRUE,"ERROR")</f>
        <v>#VALUE!</v>
      </c>
      <c r="AJ100" s="26" t="e">
        <f ca="1">_xlfn.IFS(SUBSTITUTE(INDIRECT("ALS!"&amp;SUBSTITUTE(ADDRESS(1,$A100+($AN$7-$AN$8),4),"1","")&amp;MATCH(AJ$3,ALS!$A:$A,0)+ROW(ALS!$A:$A)-1)," ","")="","",ISERROR(INDIRECT("ALS!"&amp;SUBSTITUTE(ADDRESS(1,$A100+($AN$7-$AN$8),4),"1","")&amp;MATCH(AJ$3,ALS!$A:$A,0)+ROW(ALS!$A:$A)-1)),INDIRECT("ALS!"&amp;SUBSTITUTE(ADDRESS(1,$A100+($AN$7-$AN$8),4),"1","")&amp;MATCH(AJ$3,ALS!$A:$A,0)+ROW(ALS!$A:$A)-1),OR(LOWER(SUBSTITUTE(SUBSTITUTE(INDIRECT("ALS!"&amp;SUBSTITUTE(ADDRESS(1,$A100+($AN$7-$AN$8),4),"1","")&amp;MATCH(AJ$3,ALS!$A:$A,0)+ROW(ALS!$A:$A)-1),".","")," ",""))="nd",LOWER(SUBSTITUTE(SUBSTITUTE(INDIRECT("ALS!"&amp;SUBSTITUTE(ADDRESS(1,$A100+($AN$7-$AN$8),4),"1","")&amp;MATCH(AJ$3,ALS!$A:$A,0)+ROW(ALS!$A:$A)-1),".","")," ",""))="ikkepåvist"),"n.d.",OR(LEFT(LOWER(SUBSTITUTE(SUBSTITUTE(INDIRECT("ALS!"&amp;SUBSTITUTE(ADDRESS(1,$A100+($AN$7-$AN$8),4),"1","")&amp;MATCH(AJ$3,ALS!$A:$A,0)+ROW(ALS!$A:$A)-1),".",",")," ","")),2)="&lt; ",LEFT(LOWER(SUBSTITUTE(SUBSTITUTE(INDIRECT("ALS!"&amp;SUBSTITUTE(ADDRESS(1,$A100+($AN$7-$AN$8),4),"1","")&amp;MATCH(AJ$3,ALS!$A:$A,0)+ROW(ALS!$A:$A)-1),".",",")," ","")),1)="&lt;"),"&lt;"&amp;VALUE(SUBSTITUTE(SUBSTITUTE(SUBSTITUTE(INDIRECT("ALS!"&amp;SUBSTITUTE(ADDRESS(1,$A100+($AN$7-$AN$8),4),"1","")&amp;MATCH(AJ$3,ALS!$A:$A,0)+ROW(ALS!$A:$A)-1),".",",")," ",""),"&lt;",""))*AJ$2,NOT(ISERROR(VALUE(SUBSTITUTE(SUBSTITUTE(INDIRECT("ALS!"&amp;SUBSTITUTE(ADDRESS(1,$A100+($AN$7-$AN$8),4),"1","")&amp;MATCH(AJ$3,ALS!$A:$A,0)+ROW(ALS!$A:$A)-1),".",",")," ","")))),VALUE(SUBSTITUTE(SUBSTITUTE(INDIRECT("ALS!"&amp;SUBSTITUTE(ADDRESS(1,$A100+($AN$7-$AN$8),4),"1","")&amp;MATCH(AJ$3,ALS!$A:$A,0)+ROW(ALS!$A:$A)-1),".",",")," ","")),TRUE,"ERROR")</f>
        <v>#VALUE!</v>
      </c>
    </row>
    <row r="101" spans="1:36" x14ac:dyDescent="0.25">
      <c r="A101" t="e">
        <f t="shared" ca="1" si="8"/>
        <v>#VALUE!</v>
      </c>
      <c r="B101" t="e">
        <f ca="1">IF(
LEN(C101)&gt;0,
SUBSTITUTE(SUBSTITUTE(SUBSTITUTE(INDIRECT("ALS!"&amp;SUBSTITUTE(ADDRESS(1,A101+($AN$7-$AN$8),4),"1","")&amp;MATCH("ELEMENT",ALS!A:A,0)+ROW(ALS!A:A)-1),"Jord",""),"Sediment",""),C101,""),
SUBSTITUTE(SUBSTITUTE(INDIRECT("ALS!"&amp;SUBSTITUTE(ADDRESS(1,A101+($AN$7-$AN$8),4),"1","")&amp;MATCH("ELEMENT",ALS!A:A,0)+ROW(ALS!A:A)-1),"Jord",""),"Sediment","")
)</f>
        <v>#VALUE!</v>
      </c>
      <c r="C101" t="str">
        <f ca="1" xml:space="preserve">
_xlfn.LET(_xlpm.GetName,INDIRECT("ALS!"&amp;SUBSTITUTE(ADDRESS(1,A101+($AN$7-$AN$8),4),"1","")&amp;MATCH("ELEMENT",ALS!$A$1:$A$200,0)+ROW(ALS!$A$1:$A$200)-1),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01" s="22" t="e">
        <f ca="1">IF(ISERROR(INDIRECT("ALS!"&amp;SUBSTITUTE(ADDRESS(1,$A101+($AN$7-$AN$8),4),"1","")&amp;MATCH(D$3,ALS!$A:$A,0)+ROW(ALS!$A:$A)-1)),INDIRECT("ALS!"&amp;SUBSTITUTE(ADDRESS(1,$A101+($AN$7-$AN$8),4),"1","")&amp;MATCH(D$3,ALS!$A:$A,0)+ROW(ALS!$A:$A)-1),IF(INDIRECT("ALS!"&amp;SUBSTITUTE(ADDRESS(1,$A101+($AN$7-$AN$8),4),"1","")&amp;MATCH(D$3,ALS!$A:$A,0)+ROW(ALS!$A:$A)-1)="n.d.","n.d.",IF(VALUE(SUBSTITUTE(SUBSTITUTE(INDIRECT("ALS!"&amp;SUBSTITUTE(ADDRESS(1,$A101+($AN$7-$AN$8),4),"1","")&amp;MATCH(D$3,ALS!$A:$A,0)+ROW(ALS!$A:$A)-1),".",","),"&lt;",""))&lt;=AV$4,"&lt;"&amp;AV$4,VALUE(SUBSTITUTE(SUBSTITUTE(INDIRECT("ALS!"&amp;SUBSTITUTE(ADDRESS(1,$A101+($AN$7-$AN$8),4),"1","")&amp;MATCH(D$3,ALS!$A:$A,0)+ROW(ALS!$A:$A)-1),".",","),"&lt;","")))))</f>
        <v>#VALUE!</v>
      </c>
      <c r="E101" s="22" t="e">
        <f ca="1">IF(ISERROR(INDIRECT("ALS!"&amp;SUBSTITUTE(ADDRESS(1,$A101+($AN$7-$AN$8),4),"1","")&amp;MATCH(E$3,ALS!$A:$A,0)+ROW(ALS!$A:$A)-1)),INDIRECT("ALS!"&amp;SUBSTITUTE(ADDRESS(1,$A101+($AN$7-$AN$8),4),"1","")&amp;MATCH(E$3,ALS!$A:$A,0)+ROW(ALS!$A:$A)-1),IF(INDIRECT("ALS!"&amp;SUBSTITUTE(ADDRESS(1,$A101+($AN$7-$AN$8),4),"1","")&amp;MATCH(E$3,ALS!$A:$A,0)+ROW(ALS!$A:$A)-1)="n.d.","n.d.",IF(VALUE(SUBSTITUTE(SUBSTITUTE(INDIRECT("ALS!"&amp;SUBSTITUTE(ADDRESS(1,$A101+($AN$7-$AN$8),4),"1","")&amp;MATCH(E$3,ALS!$A:$A,0)+ROW(ALS!$A:$A)-1),".",","),"&lt;",""))&lt;=AW$4,"&lt;"&amp;AW$4,VALUE(SUBSTITUTE(SUBSTITUTE(INDIRECT("ALS!"&amp;SUBSTITUTE(ADDRESS(1,$A101+($AN$7-$AN$8),4),"1","")&amp;MATCH(E$3,ALS!$A:$A,0)+ROW(ALS!$A:$A)-1),".",","),"&lt;","")))))</f>
        <v>#VALUE!</v>
      </c>
      <c r="F101" s="22" t="e">
        <f ca="1">IF(ISERROR(INDIRECT("ALS!"&amp;SUBSTITUTE(ADDRESS(1,$A101+($AN$7-$AN$8),4),"1","")&amp;MATCH(F$3,ALS!$A:$A,0)+ROW(ALS!$A:$A)-1)),INDIRECT("ALS!"&amp;SUBSTITUTE(ADDRESS(1,$A101+($AN$7-$AN$8),4),"1","")&amp;MATCH(F$3,ALS!$A:$A,0)+ROW(ALS!$A:$A)-1),IF(INDIRECT("ALS!"&amp;SUBSTITUTE(ADDRESS(1,$A101+($AN$7-$AN$8),4),"1","")&amp;MATCH(F$3,ALS!$A:$A,0)+ROW(ALS!$A:$A)-1)="n.d.","n.d.",IF(VALUE(SUBSTITUTE(SUBSTITUTE(INDIRECT("ALS!"&amp;SUBSTITUTE(ADDRESS(1,$A101+($AN$7-$AN$8),4),"1","")&amp;MATCH(F$3,ALS!$A:$A,0)+ROW(ALS!$A:$A)-1),".",","),"&lt;",""))&lt;=AX$4,"&lt;"&amp;AX$4,VALUE(SUBSTITUTE(SUBSTITUTE(INDIRECT("ALS!"&amp;SUBSTITUTE(ADDRESS(1,$A101+($AN$7-$AN$8),4),"1","")&amp;MATCH(F$3,ALS!$A:$A,0)+ROW(ALS!$A:$A)-1),".",","),"&lt;","")))))</f>
        <v>#VALUE!</v>
      </c>
      <c r="G101" s="26" t="e">
        <f ca="1">_xlfn.LET(_xlpm.GetVal,INDIRECT("ALS!"&amp;SUBSTITUTE(ADDRESS(1,$A101+($AN$7-$AN$8),4),"1","")&amp;MATCH(G$3,ALS!$A:$A,0)+ROW(ALS!$A$1:$A$200)-1),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01" s="26" t="e">
        <f ca="1">_xlfn.LET(_xlpm.GetVal,INDIRECT("ALS!"&amp;SUBSTITUTE(ADDRESS(1,$A101+($AN$7-$AN$8),4),"1","")&amp;MATCH(H$3,ALS!$A:$A,0)+ROW(ALS!$A$1:$A$200)-1),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01" s="26" t="e">
        <f ca="1">_xlfn.LET(_xlpm.GetVal,INDIRECT("ALS!"&amp;SUBSTITUTE(ADDRESS(1,$A101+($AN$7-$AN$8),4),"1","")&amp;MATCH(I$3,ALS!$A:$A,0)+ROW(ALS!$A$1:$A$200)-1),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01" s="26" t="e">
        <f ca="1">_xlfn.LET(_xlpm.GetVal,INDIRECT("ALS!"&amp;SUBSTITUTE(ADDRESS(1,$A101+($AN$7-$AN$8),4),"1","")&amp;MATCH(J$3,ALS!$A:$A,0)+ROW(ALS!$A$1:$A$200)-1),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01" s="26" t="e">
        <f ca="1">_xlfn.LET(_xlpm.GetVal,INDIRECT("ALS!"&amp;SUBSTITUTE(ADDRESS(1,$A101+($AN$7-$AN$8),4),"1","")&amp;MATCH(K$3,ALS!$A:$A,0)+ROW(ALS!$A$1:$A$200)-1),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01" s="26" t="e">
        <f ca="1">_xlfn.LET(_xlpm.GetVal,INDIRECT("ALS!"&amp;SUBSTITUTE(ADDRESS(1,$A101+($AN$7-$AN$8),4),"1","")&amp;MATCH(L$3,ALS!$A:$A,0)+ROW(ALS!$A$1:$A$200)-1),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01" s="26" t="e">
        <f ca="1">_xlfn.LET(_xlpm.GetVal,INDIRECT("ALS!"&amp;SUBSTITUTE(ADDRESS(1,$A101+($AN$7-$AN$8),4),"1","")&amp;MATCH(M$3,ALS!$A:$A,0)+ROW(ALS!$A$1:$A$200)-1),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01" s="26" t="e">
        <f ca="1">_xlfn.LET(_xlpm.GetVal,INDIRECT("ALS!"&amp;SUBSTITUTE(ADDRESS(1,$A101+($AN$7-$AN$8),4),"1","")&amp;MATCH(N$3,ALS!$A:$A,0)+ROW(ALS!$A$1:$A$200)-1),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01" s="26" t="e">
        <f ca="1">_xlfn.LET(_xlpm.GetVal,INDIRECT("ALS!"&amp;SUBSTITUTE(ADDRESS(1,$A101+($AN$7-$AN$8),4),"1","")&amp;MATCH(O$3,ALS!$A:$A,0)+ROW(ALS!$A$1:$A$200)-1),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01" s="26" t="e">
        <f ca="1">_xlfn.LET(_xlpm.GetVal,INDIRECT("ALS!"&amp;SUBSTITUTE(ADDRESS(1,$A101+($AN$7-$AN$8),4),"1","")&amp;MATCH(P$3,ALS!$A:$A,0)+ROW(ALS!$A$1:$A$200)-1),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01" s="26" t="e">
        <f ca="1">_xlfn.LET(_xlpm.GetVal,INDIRECT("ALS!"&amp;SUBSTITUTE(ADDRESS(1,$A101+($AN$7-$AN$8),4),"1","")&amp;MATCH(Q$3,ALS!$A:$A,0)+ROW(ALS!$A$1:$A$200)-1),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01" s="26" t="e">
        <f ca="1">_xlfn.LET(_xlpm.GetVal,INDIRECT("ALS!"&amp;SUBSTITUTE(ADDRESS(1,$A101+($AN$7-$AN$8),4),"1","")&amp;MATCH(R$3,ALS!$A:$A,0)+ROW(ALS!$A$1:$A$200)-1),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01" s="26" t="e">
        <f ca="1">_xlfn.LET(_xlpm.GetVal,INDIRECT("ALS!"&amp;SUBSTITUTE(ADDRESS(1,$A101+($AN$7-$AN$8),4),"1","")&amp;MATCH(S$3,ALS!$A:$A,0)+ROW(ALS!$A$1:$A$200)-1),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01" s="26" t="e">
        <f ca="1">_xlfn.LET(_xlpm.GetVal,INDIRECT("ALS!"&amp;SUBSTITUTE(ADDRESS(1,$A101+($AN$7-$AN$8),4),"1","")&amp;MATCH(T$3,ALS!$A:$A,0)+ROW(ALS!$A$1:$A$200)-1),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01" s="26" t="e">
        <f ca="1">_xlfn.LET(_xlpm.GetVal,INDIRECT("ALS!"&amp;SUBSTITUTE(ADDRESS(1,$A101+($AN$7-$AN$8),4),"1","")&amp;MATCH(U$3,ALS!$A:$A,0)+ROW(ALS!$A$1:$A$200)-1),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01" s="26" t="e">
        <f ca="1">_xlfn.LET(_xlpm.GetVal,INDIRECT("ALS!"&amp;SUBSTITUTE(ADDRESS(1,$A101+($AN$7-$AN$8),4),"1","")&amp;MATCH(V$3,ALS!$A:$A,0)+ROW(ALS!$A$1:$A$200)-1),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01" s="26" t="e">
        <f ca="1">_xlfn.LET(_xlpm.GetVal,INDIRECT("ALS!"&amp;SUBSTITUTE(ADDRESS(1,$A101+($AN$7-$AN$8),4),"1","")&amp;MATCH(W$3,ALS!$A:$A,0)+ROW(ALS!$A$1:$A$200)-1),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01" s="26" t="e">
        <f ca="1">_xlfn.LET(_xlpm.GetVal,INDIRECT("ALS!"&amp;SUBSTITUTE(ADDRESS(1,$A101+($AN$7-$AN$8),4),"1","")&amp;MATCH(X$3,ALS!$A:$A,0)+ROW(ALS!$A$1:$A$200)-1),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01" s="26" t="e">
        <f ca="1">_xlfn.LET(_xlpm.GetVal,INDIRECT("ALS!"&amp;SUBSTITUTE(ADDRESS(1,$A101+($AN$7-$AN$8),4),"1","")&amp;MATCH(Y$3,ALS!$A:$A,0)+ROW(ALS!$A$1:$A$200)-1),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01" s="26" t="e">
        <f ca="1">_xlfn.LET(_xlpm.GetVal,INDIRECT("ALS!"&amp;SUBSTITUTE(ADDRESS(1,$A101+($AN$7-$AN$8),4),"1","")&amp;MATCH(Z$3,ALS!$A:$A,0)+ROW(ALS!$A$1:$A$200)-1),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01" s="26" t="e">
        <f ca="1">_xlfn.LET(_xlpm.GetVal,INDIRECT("ALS!"&amp;SUBSTITUTE(ADDRESS(1,$A101+($AN$7-$AN$8),4),"1","")&amp;MATCH(AA$3,ALS!$A:$A,0)+ROW(ALS!$A$1:$A$200)-1),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01" s="26" t="e">
        <f ca="1">_xlfn.LET(_xlpm.GetVal,INDIRECT("ALS!"&amp;SUBSTITUTE(ADDRESS(1,$A101+($AN$7-$AN$8),4),"1","")&amp;MATCH(AB$3,ALS!$A:$A,0)+ROW(ALS!$A$1:$A$200)-1),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01" s="26" t="e">
        <f ca="1">_xlfn.LET(_xlpm.GetVal,INDIRECT("ALS!"&amp;SUBSTITUTE(ADDRESS(1,$A101+($AN$7-$AN$8),4),"1","")&amp;MATCH(AC$3,ALS!$A:$A,0)+ROW(ALS!$A$1:$A$200)-1),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01" s="26" t="e">
        <f ca="1">_xlfn.LET(_xlpm.GetVal,INDIRECT("ALS!"&amp;SUBSTITUTE(ADDRESS(1,$A101+($AN$7-$AN$8),4),"1","")&amp;MATCH(AD$3,ALS!$A:$A,0)+ROW(ALS!$A$1:$A$200)-1),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01" s="26" t="e">
        <f ca="1">_xlfn.LET(_xlpm.GetVal,INDIRECT("ALS!"&amp;SUBSTITUTE(ADDRESS(1,$A101+($AN$7-$AN$8),4),"1","")&amp;MATCH(AE$3,ALS!$A:$A,0)+ROW(ALS!$A$1:$A$200)-1),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01" s="26" t="e">
        <f ca="1">_xlfn.LET(_xlpm.GetVal,INDIRECT("ALS!"&amp;SUBSTITUTE(ADDRESS(1,$A101+($AN$7-$AN$8),4),"1","")&amp;MATCH(AF$3,ALS!$A:$A,0)+ROW(ALS!$A$1:$A$200)-1),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01" s="26" t="e">
        <f ca="1">_xlfn.LET(_xlpm.GetVal,INDIRECT("ALS!"&amp;SUBSTITUTE(ADDRESS(1,$A101+($AN$7-$AN$8),4),"1","")&amp;MATCH(AG$3,ALS!$A:$A,0)+ROW(ALS!$A$1:$A$200)-1),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01" s="25" t="str">
        <f t="shared" ca="1" si="9"/>
        <v/>
      </c>
      <c r="AI101" s="26" t="e">
        <f ca="1">_xlfn.IFS(SUBSTITUTE(INDIRECT("ALS!"&amp;SUBSTITUTE(ADDRESS(1,$A101+($AN$7-$AN$8),4),"1","")&amp;MATCH(AI$3,ALS!$A:$A,0)+ROW(ALS!$A:$A)-1)," ","")="","",ISERROR(INDIRECT("ALS!"&amp;SUBSTITUTE(ADDRESS(1,$A101+($AN$7-$AN$8),4),"1","")&amp;MATCH(AI$3,ALS!$A:$A,0)+ROW(ALS!$A:$A)-1)),INDIRECT("ALS!"&amp;SUBSTITUTE(ADDRESS(1,$A101+($AN$7-$AN$8),4),"1","")&amp;MATCH(AI$3,ALS!$A:$A,0)+ROW(ALS!$A:$A)-1),OR(LOWER(SUBSTITUTE(SUBSTITUTE(INDIRECT("ALS!"&amp;SUBSTITUTE(ADDRESS(1,$A101+($AN$7-$AN$8),4),"1","")&amp;MATCH(AI$3,ALS!$A:$A,0)+ROW(ALS!$A:$A)-1),".","")," ",""))="nd",LOWER(SUBSTITUTE(SUBSTITUTE(INDIRECT("ALS!"&amp;SUBSTITUTE(ADDRESS(1,$A101+($AN$7-$AN$8),4),"1","")&amp;MATCH(AI$3,ALS!$A:$A,0)+ROW(ALS!$A:$A)-1),".","")," ",""))="ikkepåvist"),"n.d.",OR(LEFT(LOWER(SUBSTITUTE(SUBSTITUTE(INDIRECT("ALS!"&amp;SUBSTITUTE(ADDRESS(1,$A101+($AN$7-$AN$8),4),"1","")&amp;MATCH(AI$3,ALS!$A:$A,0)+ROW(ALS!$A:$A)-1),".",",")," ","")),2)="&lt; ",LEFT(LOWER(SUBSTITUTE(SUBSTITUTE(INDIRECT("ALS!"&amp;SUBSTITUTE(ADDRESS(1,$A101+($AN$7-$AN$8),4),"1","")&amp;MATCH(AI$3,ALS!$A:$A,0)+ROW(ALS!$A:$A)-1),".",",")," ","")),1)="&lt;"),"&lt;"&amp;VALUE(SUBSTITUTE(SUBSTITUTE(SUBSTITUTE(INDIRECT("ALS!"&amp;SUBSTITUTE(ADDRESS(1,$A101+($AN$7-$AN$8),4),"1","")&amp;MATCH(AI$3,ALS!$A:$A,0)+ROW(ALS!$A:$A)-1),".",",")," ",""),"&lt;",""))*AI$2,NOT(ISERROR(VALUE(SUBSTITUTE(SUBSTITUTE(INDIRECT("ALS!"&amp;SUBSTITUTE(ADDRESS(1,$A101+($AN$7-$AN$8),4),"1","")&amp;MATCH(AI$3,ALS!$A:$A,0)+ROW(ALS!$A:$A)-1),".",",")," ","")))),VALUE(SUBSTITUTE(SUBSTITUTE(INDIRECT("ALS!"&amp;SUBSTITUTE(ADDRESS(1,$A101+($AN$7-$AN$8),4),"1","")&amp;MATCH(AI$3,ALS!$A:$A,0)+ROW(ALS!$A:$A)-1),".",",")," ","")),TRUE,"ERROR")</f>
        <v>#VALUE!</v>
      </c>
      <c r="AJ101" s="26" t="e">
        <f ca="1">_xlfn.IFS(SUBSTITUTE(INDIRECT("ALS!"&amp;SUBSTITUTE(ADDRESS(1,$A101+($AN$7-$AN$8),4),"1","")&amp;MATCH(AJ$3,ALS!$A:$A,0)+ROW(ALS!$A:$A)-1)," ","")="","",ISERROR(INDIRECT("ALS!"&amp;SUBSTITUTE(ADDRESS(1,$A101+($AN$7-$AN$8),4),"1","")&amp;MATCH(AJ$3,ALS!$A:$A,0)+ROW(ALS!$A:$A)-1)),INDIRECT("ALS!"&amp;SUBSTITUTE(ADDRESS(1,$A101+($AN$7-$AN$8),4),"1","")&amp;MATCH(AJ$3,ALS!$A:$A,0)+ROW(ALS!$A:$A)-1),OR(LOWER(SUBSTITUTE(SUBSTITUTE(INDIRECT("ALS!"&amp;SUBSTITUTE(ADDRESS(1,$A101+($AN$7-$AN$8),4),"1","")&amp;MATCH(AJ$3,ALS!$A:$A,0)+ROW(ALS!$A:$A)-1),".","")," ",""))="nd",LOWER(SUBSTITUTE(SUBSTITUTE(INDIRECT("ALS!"&amp;SUBSTITUTE(ADDRESS(1,$A101+($AN$7-$AN$8),4),"1","")&amp;MATCH(AJ$3,ALS!$A:$A,0)+ROW(ALS!$A:$A)-1),".","")," ",""))="ikkepåvist"),"n.d.",OR(LEFT(LOWER(SUBSTITUTE(SUBSTITUTE(INDIRECT("ALS!"&amp;SUBSTITUTE(ADDRESS(1,$A101+($AN$7-$AN$8),4),"1","")&amp;MATCH(AJ$3,ALS!$A:$A,0)+ROW(ALS!$A:$A)-1),".",",")," ","")),2)="&lt; ",LEFT(LOWER(SUBSTITUTE(SUBSTITUTE(INDIRECT("ALS!"&amp;SUBSTITUTE(ADDRESS(1,$A101+($AN$7-$AN$8),4),"1","")&amp;MATCH(AJ$3,ALS!$A:$A,0)+ROW(ALS!$A:$A)-1),".",",")," ","")),1)="&lt;"),"&lt;"&amp;VALUE(SUBSTITUTE(SUBSTITUTE(SUBSTITUTE(INDIRECT("ALS!"&amp;SUBSTITUTE(ADDRESS(1,$A101+($AN$7-$AN$8),4),"1","")&amp;MATCH(AJ$3,ALS!$A:$A,0)+ROW(ALS!$A:$A)-1),".",",")," ",""),"&lt;",""))*AJ$2,NOT(ISERROR(VALUE(SUBSTITUTE(SUBSTITUTE(INDIRECT("ALS!"&amp;SUBSTITUTE(ADDRESS(1,$A101+($AN$7-$AN$8),4),"1","")&amp;MATCH(AJ$3,ALS!$A:$A,0)+ROW(ALS!$A:$A)-1),".",",")," ","")))),VALUE(SUBSTITUTE(SUBSTITUTE(INDIRECT("ALS!"&amp;SUBSTITUTE(ADDRESS(1,$A101+($AN$7-$AN$8),4),"1","")&amp;MATCH(AJ$3,ALS!$A:$A,0)+ROW(ALS!$A:$A)-1),".",",")," ","")),TRUE,"ERROR")</f>
        <v>#VALUE!</v>
      </c>
    </row>
    <row r="102" spans="1:36" x14ac:dyDescent="0.25">
      <c r="A102" t="e">
        <f t="shared" ca="1" si="8"/>
        <v>#VALUE!</v>
      </c>
      <c r="B102" t="e">
        <f ca="1">IF(
LEN(C102)&gt;0,
SUBSTITUTE(SUBSTITUTE(SUBSTITUTE(INDIRECT("ALS!"&amp;SUBSTITUTE(ADDRESS(1,A102+($AN$7-$AN$8),4),"1","")&amp;MATCH("ELEMENT",ALS!A:A,0)+ROW(ALS!A:A)-1),"Jord",""),"Sediment",""),C102,""),
SUBSTITUTE(SUBSTITUTE(INDIRECT("ALS!"&amp;SUBSTITUTE(ADDRESS(1,A102+($AN$7-$AN$8),4),"1","")&amp;MATCH("ELEMENT",ALS!A:A,0)+ROW(ALS!A:A)-1),"Jord",""),"Sediment","")
)</f>
        <v>#VALUE!</v>
      </c>
      <c r="C102" t="str">
        <f ca="1" xml:space="preserve">
_xlfn.LET(_xlpm.GetName,INDIRECT("ALS!"&amp;SUBSTITUTE(ADDRESS(1,A102+($AN$7-$AN$8),4),"1","")&amp;MATCH("ELEMENT",ALS!$A$1:$A$200,0)+ROW(ALS!$A$1:$A$200)-1),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02" s="22" t="e">
        <f ca="1">IF(ISERROR(INDIRECT("ALS!"&amp;SUBSTITUTE(ADDRESS(1,$A102+($AN$7-$AN$8),4),"1","")&amp;MATCH(D$3,ALS!$A:$A,0)+ROW(ALS!$A:$A)-1)),INDIRECT("ALS!"&amp;SUBSTITUTE(ADDRESS(1,$A102+($AN$7-$AN$8),4),"1","")&amp;MATCH(D$3,ALS!$A:$A,0)+ROW(ALS!$A:$A)-1),IF(INDIRECT("ALS!"&amp;SUBSTITUTE(ADDRESS(1,$A102+($AN$7-$AN$8),4),"1","")&amp;MATCH(D$3,ALS!$A:$A,0)+ROW(ALS!$A:$A)-1)="n.d.","n.d.",IF(VALUE(SUBSTITUTE(SUBSTITUTE(INDIRECT("ALS!"&amp;SUBSTITUTE(ADDRESS(1,$A102+($AN$7-$AN$8),4),"1","")&amp;MATCH(D$3,ALS!$A:$A,0)+ROW(ALS!$A:$A)-1),".",","),"&lt;",""))&lt;=AV$4,"&lt;"&amp;AV$4,VALUE(SUBSTITUTE(SUBSTITUTE(INDIRECT("ALS!"&amp;SUBSTITUTE(ADDRESS(1,$A102+($AN$7-$AN$8),4),"1","")&amp;MATCH(D$3,ALS!$A:$A,0)+ROW(ALS!$A:$A)-1),".",","),"&lt;","")))))</f>
        <v>#VALUE!</v>
      </c>
      <c r="E102" s="22" t="e">
        <f ca="1">IF(ISERROR(INDIRECT("ALS!"&amp;SUBSTITUTE(ADDRESS(1,$A102+($AN$7-$AN$8),4),"1","")&amp;MATCH(E$3,ALS!$A:$A,0)+ROW(ALS!$A:$A)-1)),INDIRECT("ALS!"&amp;SUBSTITUTE(ADDRESS(1,$A102+($AN$7-$AN$8),4),"1","")&amp;MATCH(E$3,ALS!$A:$A,0)+ROW(ALS!$A:$A)-1),IF(INDIRECT("ALS!"&amp;SUBSTITUTE(ADDRESS(1,$A102+($AN$7-$AN$8),4),"1","")&amp;MATCH(E$3,ALS!$A:$A,0)+ROW(ALS!$A:$A)-1)="n.d.","n.d.",IF(VALUE(SUBSTITUTE(SUBSTITUTE(INDIRECT("ALS!"&amp;SUBSTITUTE(ADDRESS(1,$A102+($AN$7-$AN$8),4),"1","")&amp;MATCH(E$3,ALS!$A:$A,0)+ROW(ALS!$A:$A)-1),".",","),"&lt;",""))&lt;=AW$4,"&lt;"&amp;AW$4,VALUE(SUBSTITUTE(SUBSTITUTE(INDIRECT("ALS!"&amp;SUBSTITUTE(ADDRESS(1,$A102+($AN$7-$AN$8),4),"1","")&amp;MATCH(E$3,ALS!$A:$A,0)+ROW(ALS!$A:$A)-1),".",","),"&lt;","")))))</f>
        <v>#VALUE!</v>
      </c>
      <c r="F102" s="22" t="e">
        <f ca="1">IF(ISERROR(INDIRECT("ALS!"&amp;SUBSTITUTE(ADDRESS(1,$A102+($AN$7-$AN$8),4),"1","")&amp;MATCH(F$3,ALS!$A:$A,0)+ROW(ALS!$A:$A)-1)),INDIRECT("ALS!"&amp;SUBSTITUTE(ADDRESS(1,$A102+($AN$7-$AN$8),4),"1","")&amp;MATCH(F$3,ALS!$A:$A,0)+ROW(ALS!$A:$A)-1),IF(INDIRECT("ALS!"&amp;SUBSTITUTE(ADDRESS(1,$A102+($AN$7-$AN$8),4),"1","")&amp;MATCH(F$3,ALS!$A:$A,0)+ROW(ALS!$A:$A)-1)="n.d.","n.d.",IF(VALUE(SUBSTITUTE(SUBSTITUTE(INDIRECT("ALS!"&amp;SUBSTITUTE(ADDRESS(1,$A102+($AN$7-$AN$8),4),"1","")&amp;MATCH(F$3,ALS!$A:$A,0)+ROW(ALS!$A:$A)-1),".",","),"&lt;",""))&lt;=AX$4,"&lt;"&amp;AX$4,VALUE(SUBSTITUTE(SUBSTITUTE(INDIRECT("ALS!"&amp;SUBSTITUTE(ADDRESS(1,$A102+($AN$7-$AN$8),4),"1","")&amp;MATCH(F$3,ALS!$A:$A,0)+ROW(ALS!$A:$A)-1),".",","),"&lt;","")))))</f>
        <v>#VALUE!</v>
      </c>
      <c r="G102" s="26" t="e">
        <f ca="1">_xlfn.LET(_xlpm.GetVal,INDIRECT("ALS!"&amp;SUBSTITUTE(ADDRESS(1,$A102+($AN$7-$AN$8),4),"1","")&amp;MATCH(G$3,ALS!$A:$A,0)+ROW(ALS!$A$1:$A$200)-1),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02" s="26" t="e">
        <f ca="1">_xlfn.LET(_xlpm.GetVal,INDIRECT("ALS!"&amp;SUBSTITUTE(ADDRESS(1,$A102+($AN$7-$AN$8),4),"1","")&amp;MATCH(H$3,ALS!$A:$A,0)+ROW(ALS!$A$1:$A$200)-1),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02" s="26" t="e">
        <f ca="1">_xlfn.LET(_xlpm.GetVal,INDIRECT("ALS!"&amp;SUBSTITUTE(ADDRESS(1,$A102+($AN$7-$AN$8),4),"1","")&amp;MATCH(I$3,ALS!$A:$A,0)+ROW(ALS!$A$1:$A$200)-1),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02" s="26" t="e">
        <f ca="1">_xlfn.LET(_xlpm.GetVal,INDIRECT("ALS!"&amp;SUBSTITUTE(ADDRESS(1,$A102+($AN$7-$AN$8),4),"1","")&amp;MATCH(J$3,ALS!$A:$A,0)+ROW(ALS!$A$1:$A$200)-1),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02" s="26" t="e">
        <f ca="1">_xlfn.LET(_xlpm.GetVal,INDIRECT("ALS!"&amp;SUBSTITUTE(ADDRESS(1,$A102+($AN$7-$AN$8),4),"1","")&amp;MATCH(K$3,ALS!$A:$A,0)+ROW(ALS!$A$1:$A$200)-1),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02" s="26" t="e">
        <f ca="1">_xlfn.LET(_xlpm.GetVal,INDIRECT("ALS!"&amp;SUBSTITUTE(ADDRESS(1,$A102+($AN$7-$AN$8),4),"1","")&amp;MATCH(L$3,ALS!$A:$A,0)+ROW(ALS!$A$1:$A$200)-1),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02" s="26" t="e">
        <f ca="1">_xlfn.LET(_xlpm.GetVal,INDIRECT("ALS!"&amp;SUBSTITUTE(ADDRESS(1,$A102+($AN$7-$AN$8),4),"1","")&amp;MATCH(M$3,ALS!$A:$A,0)+ROW(ALS!$A$1:$A$200)-1),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02" s="26" t="e">
        <f ca="1">_xlfn.LET(_xlpm.GetVal,INDIRECT("ALS!"&amp;SUBSTITUTE(ADDRESS(1,$A102+($AN$7-$AN$8),4),"1","")&amp;MATCH(N$3,ALS!$A:$A,0)+ROW(ALS!$A$1:$A$200)-1),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02" s="26" t="e">
        <f ca="1">_xlfn.LET(_xlpm.GetVal,INDIRECT("ALS!"&amp;SUBSTITUTE(ADDRESS(1,$A102+($AN$7-$AN$8),4),"1","")&amp;MATCH(O$3,ALS!$A:$A,0)+ROW(ALS!$A$1:$A$200)-1),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02" s="26" t="e">
        <f ca="1">_xlfn.LET(_xlpm.GetVal,INDIRECT("ALS!"&amp;SUBSTITUTE(ADDRESS(1,$A102+($AN$7-$AN$8),4),"1","")&amp;MATCH(P$3,ALS!$A:$A,0)+ROW(ALS!$A$1:$A$200)-1),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02" s="26" t="e">
        <f ca="1">_xlfn.LET(_xlpm.GetVal,INDIRECT("ALS!"&amp;SUBSTITUTE(ADDRESS(1,$A102+($AN$7-$AN$8),4),"1","")&amp;MATCH(Q$3,ALS!$A:$A,0)+ROW(ALS!$A$1:$A$200)-1),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02" s="26" t="e">
        <f ca="1">_xlfn.LET(_xlpm.GetVal,INDIRECT("ALS!"&amp;SUBSTITUTE(ADDRESS(1,$A102+($AN$7-$AN$8),4),"1","")&amp;MATCH(R$3,ALS!$A:$A,0)+ROW(ALS!$A$1:$A$200)-1),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02" s="26" t="e">
        <f ca="1">_xlfn.LET(_xlpm.GetVal,INDIRECT("ALS!"&amp;SUBSTITUTE(ADDRESS(1,$A102+($AN$7-$AN$8),4),"1","")&amp;MATCH(S$3,ALS!$A:$A,0)+ROW(ALS!$A$1:$A$200)-1),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02" s="26" t="e">
        <f ca="1">_xlfn.LET(_xlpm.GetVal,INDIRECT("ALS!"&amp;SUBSTITUTE(ADDRESS(1,$A102+($AN$7-$AN$8),4),"1","")&amp;MATCH(T$3,ALS!$A:$A,0)+ROW(ALS!$A$1:$A$200)-1),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02" s="26" t="e">
        <f ca="1">_xlfn.LET(_xlpm.GetVal,INDIRECT("ALS!"&amp;SUBSTITUTE(ADDRESS(1,$A102+($AN$7-$AN$8),4),"1","")&amp;MATCH(U$3,ALS!$A:$A,0)+ROW(ALS!$A$1:$A$200)-1),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02" s="26" t="e">
        <f ca="1">_xlfn.LET(_xlpm.GetVal,INDIRECT("ALS!"&amp;SUBSTITUTE(ADDRESS(1,$A102+($AN$7-$AN$8),4),"1","")&amp;MATCH(V$3,ALS!$A:$A,0)+ROW(ALS!$A$1:$A$200)-1),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02" s="26" t="e">
        <f ca="1">_xlfn.LET(_xlpm.GetVal,INDIRECT("ALS!"&amp;SUBSTITUTE(ADDRESS(1,$A102+($AN$7-$AN$8),4),"1","")&amp;MATCH(W$3,ALS!$A:$A,0)+ROW(ALS!$A$1:$A$200)-1),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02" s="26" t="e">
        <f ca="1">_xlfn.LET(_xlpm.GetVal,INDIRECT("ALS!"&amp;SUBSTITUTE(ADDRESS(1,$A102+($AN$7-$AN$8),4),"1","")&amp;MATCH(X$3,ALS!$A:$A,0)+ROW(ALS!$A$1:$A$200)-1),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02" s="26" t="e">
        <f ca="1">_xlfn.LET(_xlpm.GetVal,INDIRECT("ALS!"&amp;SUBSTITUTE(ADDRESS(1,$A102+($AN$7-$AN$8),4),"1","")&amp;MATCH(Y$3,ALS!$A:$A,0)+ROW(ALS!$A$1:$A$200)-1),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02" s="26" t="e">
        <f ca="1">_xlfn.LET(_xlpm.GetVal,INDIRECT("ALS!"&amp;SUBSTITUTE(ADDRESS(1,$A102+($AN$7-$AN$8),4),"1","")&amp;MATCH(Z$3,ALS!$A:$A,0)+ROW(ALS!$A$1:$A$200)-1),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02" s="26" t="e">
        <f ca="1">_xlfn.LET(_xlpm.GetVal,INDIRECT("ALS!"&amp;SUBSTITUTE(ADDRESS(1,$A102+($AN$7-$AN$8),4),"1","")&amp;MATCH(AA$3,ALS!$A:$A,0)+ROW(ALS!$A$1:$A$200)-1),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02" s="26" t="e">
        <f ca="1">_xlfn.LET(_xlpm.GetVal,INDIRECT("ALS!"&amp;SUBSTITUTE(ADDRESS(1,$A102+($AN$7-$AN$8),4),"1","")&amp;MATCH(AB$3,ALS!$A:$A,0)+ROW(ALS!$A$1:$A$200)-1),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02" s="26" t="e">
        <f ca="1">_xlfn.LET(_xlpm.GetVal,INDIRECT("ALS!"&amp;SUBSTITUTE(ADDRESS(1,$A102+($AN$7-$AN$8),4),"1","")&amp;MATCH(AC$3,ALS!$A:$A,0)+ROW(ALS!$A$1:$A$200)-1),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02" s="26" t="e">
        <f ca="1">_xlfn.LET(_xlpm.GetVal,INDIRECT("ALS!"&amp;SUBSTITUTE(ADDRESS(1,$A102+($AN$7-$AN$8),4),"1","")&amp;MATCH(AD$3,ALS!$A:$A,0)+ROW(ALS!$A$1:$A$200)-1),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02" s="26" t="e">
        <f ca="1">_xlfn.LET(_xlpm.GetVal,INDIRECT("ALS!"&amp;SUBSTITUTE(ADDRESS(1,$A102+($AN$7-$AN$8),4),"1","")&amp;MATCH(AE$3,ALS!$A:$A,0)+ROW(ALS!$A$1:$A$200)-1),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02" s="26" t="e">
        <f ca="1">_xlfn.LET(_xlpm.GetVal,INDIRECT("ALS!"&amp;SUBSTITUTE(ADDRESS(1,$A102+($AN$7-$AN$8),4),"1","")&amp;MATCH(AF$3,ALS!$A:$A,0)+ROW(ALS!$A$1:$A$200)-1),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02" s="26" t="e">
        <f ca="1">_xlfn.LET(_xlpm.GetVal,INDIRECT("ALS!"&amp;SUBSTITUTE(ADDRESS(1,$A102+($AN$7-$AN$8),4),"1","")&amp;MATCH(AG$3,ALS!$A:$A,0)+ROW(ALS!$A$1:$A$200)-1),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02" s="25" t="str">
        <f t="shared" ca="1" si="9"/>
        <v/>
      </c>
      <c r="AI102" s="26" t="e">
        <f ca="1">_xlfn.IFS(SUBSTITUTE(INDIRECT("ALS!"&amp;SUBSTITUTE(ADDRESS(1,$A102+($AN$7-$AN$8),4),"1","")&amp;MATCH(AI$3,ALS!$A:$A,0)+ROW(ALS!$A:$A)-1)," ","")="","",ISERROR(INDIRECT("ALS!"&amp;SUBSTITUTE(ADDRESS(1,$A102+($AN$7-$AN$8),4),"1","")&amp;MATCH(AI$3,ALS!$A:$A,0)+ROW(ALS!$A:$A)-1)),INDIRECT("ALS!"&amp;SUBSTITUTE(ADDRESS(1,$A102+($AN$7-$AN$8),4),"1","")&amp;MATCH(AI$3,ALS!$A:$A,0)+ROW(ALS!$A:$A)-1),OR(LOWER(SUBSTITUTE(SUBSTITUTE(INDIRECT("ALS!"&amp;SUBSTITUTE(ADDRESS(1,$A102+($AN$7-$AN$8),4),"1","")&amp;MATCH(AI$3,ALS!$A:$A,0)+ROW(ALS!$A:$A)-1),".","")," ",""))="nd",LOWER(SUBSTITUTE(SUBSTITUTE(INDIRECT("ALS!"&amp;SUBSTITUTE(ADDRESS(1,$A102+($AN$7-$AN$8),4),"1","")&amp;MATCH(AI$3,ALS!$A:$A,0)+ROW(ALS!$A:$A)-1),".","")," ",""))="ikkepåvist"),"n.d.",OR(LEFT(LOWER(SUBSTITUTE(SUBSTITUTE(INDIRECT("ALS!"&amp;SUBSTITUTE(ADDRESS(1,$A102+($AN$7-$AN$8),4),"1","")&amp;MATCH(AI$3,ALS!$A:$A,0)+ROW(ALS!$A:$A)-1),".",",")," ","")),2)="&lt; ",LEFT(LOWER(SUBSTITUTE(SUBSTITUTE(INDIRECT("ALS!"&amp;SUBSTITUTE(ADDRESS(1,$A102+($AN$7-$AN$8),4),"1","")&amp;MATCH(AI$3,ALS!$A:$A,0)+ROW(ALS!$A:$A)-1),".",",")," ","")),1)="&lt;"),"&lt;"&amp;VALUE(SUBSTITUTE(SUBSTITUTE(SUBSTITUTE(INDIRECT("ALS!"&amp;SUBSTITUTE(ADDRESS(1,$A102+($AN$7-$AN$8),4),"1","")&amp;MATCH(AI$3,ALS!$A:$A,0)+ROW(ALS!$A:$A)-1),".",",")," ",""),"&lt;",""))*AI$2,NOT(ISERROR(VALUE(SUBSTITUTE(SUBSTITUTE(INDIRECT("ALS!"&amp;SUBSTITUTE(ADDRESS(1,$A102+($AN$7-$AN$8),4),"1","")&amp;MATCH(AI$3,ALS!$A:$A,0)+ROW(ALS!$A:$A)-1),".",",")," ","")))),VALUE(SUBSTITUTE(SUBSTITUTE(INDIRECT("ALS!"&amp;SUBSTITUTE(ADDRESS(1,$A102+($AN$7-$AN$8),4),"1","")&amp;MATCH(AI$3,ALS!$A:$A,0)+ROW(ALS!$A:$A)-1),".",",")," ","")),TRUE,"ERROR")</f>
        <v>#VALUE!</v>
      </c>
      <c r="AJ102" s="26" t="e">
        <f ca="1">_xlfn.IFS(SUBSTITUTE(INDIRECT("ALS!"&amp;SUBSTITUTE(ADDRESS(1,$A102+($AN$7-$AN$8),4),"1","")&amp;MATCH(AJ$3,ALS!$A:$A,0)+ROW(ALS!$A:$A)-1)," ","")="","",ISERROR(INDIRECT("ALS!"&amp;SUBSTITUTE(ADDRESS(1,$A102+($AN$7-$AN$8),4),"1","")&amp;MATCH(AJ$3,ALS!$A:$A,0)+ROW(ALS!$A:$A)-1)),INDIRECT("ALS!"&amp;SUBSTITUTE(ADDRESS(1,$A102+($AN$7-$AN$8),4),"1","")&amp;MATCH(AJ$3,ALS!$A:$A,0)+ROW(ALS!$A:$A)-1),OR(LOWER(SUBSTITUTE(SUBSTITUTE(INDIRECT("ALS!"&amp;SUBSTITUTE(ADDRESS(1,$A102+($AN$7-$AN$8),4),"1","")&amp;MATCH(AJ$3,ALS!$A:$A,0)+ROW(ALS!$A:$A)-1),".","")," ",""))="nd",LOWER(SUBSTITUTE(SUBSTITUTE(INDIRECT("ALS!"&amp;SUBSTITUTE(ADDRESS(1,$A102+($AN$7-$AN$8),4),"1","")&amp;MATCH(AJ$3,ALS!$A:$A,0)+ROW(ALS!$A:$A)-1),".","")," ",""))="ikkepåvist"),"n.d.",OR(LEFT(LOWER(SUBSTITUTE(SUBSTITUTE(INDIRECT("ALS!"&amp;SUBSTITUTE(ADDRESS(1,$A102+($AN$7-$AN$8),4),"1","")&amp;MATCH(AJ$3,ALS!$A:$A,0)+ROW(ALS!$A:$A)-1),".",",")," ","")),2)="&lt; ",LEFT(LOWER(SUBSTITUTE(SUBSTITUTE(INDIRECT("ALS!"&amp;SUBSTITUTE(ADDRESS(1,$A102+($AN$7-$AN$8),4),"1","")&amp;MATCH(AJ$3,ALS!$A:$A,0)+ROW(ALS!$A:$A)-1),".",",")," ","")),1)="&lt;"),"&lt;"&amp;VALUE(SUBSTITUTE(SUBSTITUTE(SUBSTITUTE(INDIRECT("ALS!"&amp;SUBSTITUTE(ADDRESS(1,$A102+($AN$7-$AN$8),4),"1","")&amp;MATCH(AJ$3,ALS!$A:$A,0)+ROW(ALS!$A:$A)-1),".",",")," ",""),"&lt;",""))*AJ$2,NOT(ISERROR(VALUE(SUBSTITUTE(SUBSTITUTE(INDIRECT("ALS!"&amp;SUBSTITUTE(ADDRESS(1,$A102+($AN$7-$AN$8),4),"1","")&amp;MATCH(AJ$3,ALS!$A:$A,0)+ROW(ALS!$A:$A)-1),".",",")," ","")))),VALUE(SUBSTITUTE(SUBSTITUTE(INDIRECT("ALS!"&amp;SUBSTITUTE(ADDRESS(1,$A102+($AN$7-$AN$8),4),"1","")&amp;MATCH(AJ$3,ALS!$A:$A,0)+ROW(ALS!$A:$A)-1),".",",")," ","")),TRUE,"ERROR")</f>
        <v>#VALUE!</v>
      </c>
    </row>
    <row r="103" spans="1:36" x14ac:dyDescent="0.25">
      <c r="A103" t="e">
        <f t="shared" ca="1" si="8"/>
        <v>#VALUE!</v>
      </c>
      <c r="B103" t="e">
        <f ca="1">IF(
LEN(C103)&gt;0,
SUBSTITUTE(SUBSTITUTE(SUBSTITUTE(INDIRECT("ALS!"&amp;SUBSTITUTE(ADDRESS(1,A103+($AN$7-$AN$8),4),"1","")&amp;MATCH("ELEMENT",ALS!A:A,0)+ROW(ALS!A:A)-1),"Jord",""),"Sediment",""),C103,""),
SUBSTITUTE(SUBSTITUTE(INDIRECT("ALS!"&amp;SUBSTITUTE(ADDRESS(1,A103+($AN$7-$AN$8),4),"1","")&amp;MATCH("ELEMENT",ALS!A:A,0)+ROW(ALS!A:A)-1),"Jord",""),"Sediment","")
)</f>
        <v>#VALUE!</v>
      </c>
      <c r="C103" t="str">
        <f ca="1" xml:space="preserve">
_xlfn.LET(_xlpm.GetName,INDIRECT("ALS!"&amp;SUBSTITUTE(ADDRESS(1,A103+($AN$7-$AN$8),4),"1","")&amp;MATCH("ELEMENT",ALS!$A$1:$A$200,0)+ROW(ALS!$A$1:$A$200)-1),
_xlfn.LET(_xlpm.Name,SUBSTITUTE(SUBSTITUTE(_xlpm.GetName," Jord","")," Sediment",""),
(_xlfn.IFS(
NOT(
    ISERROR(
        FIND("-",_xlpm.Name,FIND(" ",_xlpm.Name,FIND(" ",_xlpm.Name)+1)+1)
        )
    ),
RIGHT(
    _xlpm.Name,
    LEN(_xlpm.Name)-FIND(" ",_xlpm.Name,FIND(" ",_xlpm.Name)+1)
    ),
NOT(
    ISERROR(
        FIND("-",_xlpm.Name,FIND(" ",_xlpm.Name)+1)
        )
    ),
RIGHT(
    _xlpm.Name,
    LEN(_xlpm.Name)-FIND(" ",_xlpm.Name,1)
    ),
TRUE,""))
)
)</f>
        <v/>
      </c>
      <c r="D103" s="22" t="e">
        <f ca="1">IF(ISERROR(INDIRECT("ALS!"&amp;SUBSTITUTE(ADDRESS(1,$A103+($AN$7-$AN$8),4),"1","")&amp;MATCH(D$3,ALS!$A:$A,0)+ROW(ALS!$A:$A)-1)),INDIRECT("ALS!"&amp;SUBSTITUTE(ADDRESS(1,$A103+($AN$7-$AN$8),4),"1","")&amp;MATCH(D$3,ALS!$A:$A,0)+ROW(ALS!$A:$A)-1),IF(INDIRECT("ALS!"&amp;SUBSTITUTE(ADDRESS(1,$A103+($AN$7-$AN$8),4),"1","")&amp;MATCH(D$3,ALS!$A:$A,0)+ROW(ALS!$A:$A)-1)="n.d.","n.d.",IF(VALUE(SUBSTITUTE(SUBSTITUTE(INDIRECT("ALS!"&amp;SUBSTITUTE(ADDRESS(1,$A103+($AN$7-$AN$8),4),"1","")&amp;MATCH(D$3,ALS!$A:$A,0)+ROW(ALS!$A:$A)-1),".",","),"&lt;",""))&lt;=AV$4,"&lt;"&amp;AV$4,VALUE(SUBSTITUTE(SUBSTITUTE(INDIRECT("ALS!"&amp;SUBSTITUTE(ADDRESS(1,$A103+($AN$7-$AN$8),4),"1","")&amp;MATCH(D$3,ALS!$A:$A,0)+ROW(ALS!$A:$A)-1),".",","),"&lt;","")))))</f>
        <v>#VALUE!</v>
      </c>
      <c r="E103" s="22" t="e">
        <f ca="1">IF(ISERROR(INDIRECT("ALS!"&amp;SUBSTITUTE(ADDRESS(1,$A103+($AN$7-$AN$8),4),"1","")&amp;MATCH(E$3,ALS!$A:$A,0)+ROW(ALS!$A:$A)-1)),INDIRECT("ALS!"&amp;SUBSTITUTE(ADDRESS(1,$A103+($AN$7-$AN$8),4),"1","")&amp;MATCH(E$3,ALS!$A:$A,0)+ROW(ALS!$A:$A)-1),IF(INDIRECT("ALS!"&amp;SUBSTITUTE(ADDRESS(1,$A103+($AN$7-$AN$8),4),"1","")&amp;MATCH(E$3,ALS!$A:$A,0)+ROW(ALS!$A:$A)-1)="n.d.","n.d.",IF(VALUE(SUBSTITUTE(SUBSTITUTE(INDIRECT("ALS!"&amp;SUBSTITUTE(ADDRESS(1,$A103+($AN$7-$AN$8),4),"1","")&amp;MATCH(E$3,ALS!$A:$A,0)+ROW(ALS!$A:$A)-1),".",","),"&lt;",""))&lt;=AW$4,"&lt;"&amp;AW$4,VALUE(SUBSTITUTE(SUBSTITUTE(INDIRECT("ALS!"&amp;SUBSTITUTE(ADDRESS(1,$A103+($AN$7-$AN$8),4),"1","")&amp;MATCH(E$3,ALS!$A:$A,0)+ROW(ALS!$A:$A)-1),".",","),"&lt;","")))))</f>
        <v>#VALUE!</v>
      </c>
      <c r="F103" s="22" t="e">
        <f ca="1">IF(ISERROR(INDIRECT("ALS!"&amp;SUBSTITUTE(ADDRESS(1,$A103+($AN$7-$AN$8),4),"1","")&amp;MATCH(F$3,ALS!$A:$A,0)+ROW(ALS!$A:$A)-1)),INDIRECT("ALS!"&amp;SUBSTITUTE(ADDRESS(1,$A103+($AN$7-$AN$8),4),"1","")&amp;MATCH(F$3,ALS!$A:$A,0)+ROW(ALS!$A:$A)-1),IF(INDIRECT("ALS!"&amp;SUBSTITUTE(ADDRESS(1,$A103+($AN$7-$AN$8),4),"1","")&amp;MATCH(F$3,ALS!$A:$A,0)+ROW(ALS!$A:$A)-1)="n.d.","n.d.",IF(VALUE(SUBSTITUTE(SUBSTITUTE(INDIRECT("ALS!"&amp;SUBSTITUTE(ADDRESS(1,$A103+($AN$7-$AN$8),4),"1","")&amp;MATCH(F$3,ALS!$A:$A,0)+ROW(ALS!$A:$A)-1),".",","),"&lt;",""))&lt;=AX$4,"&lt;"&amp;AX$4,VALUE(SUBSTITUTE(SUBSTITUTE(INDIRECT("ALS!"&amp;SUBSTITUTE(ADDRESS(1,$A103+($AN$7-$AN$8),4),"1","")&amp;MATCH(F$3,ALS!$A:$A,0)+ROW(ALS!$A:$A)-1),".",","),"&lt;","")))))</f>
        <v>#VALUE!</v>
      </c>
      <c r="G103" s="26" t="e">
        <f ca="1">_xlfn.LET(_xlpm.GetVal,INDIRECT("ALS!"&amp;SUBSTITUTE(ADDRESS(1,$A103+($AN$7-$AN$8),4),"1","")&amp;MATCH(G$3,ALS!$A:$A,0)+ROW(ALS!$A$1:$A$200)-1),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",""),"&lt;",""))*G$2,
NOT(ISERROR(VALUE(SUBSTITUTE(SUBSTITUTE(_xlpm.GetVal,".",",")," ","")))),
VALUE(SUBSTITUTE(SUBSTITUTE(_xlpm.GetVal,".",",")," ",""))*G$2,
TRUE,
"ERROR"
))
)</f>
        <v>#VALUE!</v>
      </c>
      <c r="H103" s="26" t="e">
        <f ca="1">_xlfn.LET(_xlpm.GetVal,INDIRECT("ALS!"&amp;SUBSTITUTE(ADDRESS(1,$A103+($AN$7-$AN$8),4),"1","")&amp;MATCH(H$3,ALS!$A:$A,0)+ROW(ALS!$A$1:$A$200)-1),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",""),"&lt;",""))*H$2,
NOT(ISERROR(VALUE(SUBSTITUTE(SUBSTITUTE(_xlpm.GetVal,".",",")," ","")))),
VALUE(SUBSTITUTE(SUBSTITUTE(_xlpm.GetVal,".",",")," ",""))*H$2,
TRUE,
"ERROR"
))
)</f>
        <v>#VALUE!</v>
      </c>
      <c r="I103" s="26" t="e">
        <f ca="1">_xlfn.LET(_xlpm.GetVal,INDIRECT("ALS!"&amp;SUBSTITUTE(ADDRESS(1,$A103+($AN$7-$AN$8),4),"1","")&amp;MATCH(I$3,ALS!$A:$A,0)+ROW(ALS!$A$1:$A$200)-1),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",""),"&lt;",""))*I$2,
NOT(ISERROR(VALUE(SUBSTITUTE(SUBSTITUTE(_xlpm.GetVal,".",",")," ","")))),
VALUE(SUBSTITUTE(SUBSTITUTE(_xlpm.GetVal,".",",")," ",""))*I$2,
TRUE,
"ERROR"
))
)</f>
        <v>#VALUE!</v>
      </c>
      <c r="J103" s="26" t="e">
        <f ca="1">_xlfn.LET(_xlpm.GetVal,INDIRECT("ALS!"&amp;SUBSTITUTE(ADDRESS(1,$A103+($AN$7-$AN$8),4),"1","")&amp;MATCH(J$3,ALS!$A:$A,0)+ROW(ALS!$A$1:$A$200)-1),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",""),"&lt;",""))*J$2,
NOT(ISERROR(VALUE(SUBSTITUTE(SUBSTITUTE(_xlpm.GetVal,".",",")," ","")))),
VALUE(SUBSTITUTE(SUBSTITUTE(_xlpm.GetVal,".",",")," ",""))*J$2,
TRUE,
"ERROR"
))
)</f>
        <v>#VALUE!</v>
      </c>
      <c r="K103" s="26" t="e">
        <f ca="1">_xlfn.LET(_xlpm.GetVal,INDIRECT("ALS!"&amp;SUBSTITUTE(ADDRESS(1,$A103+($AN$7-$AN$8),4),"1","")&amp;MATCH(K$3,ALS!$A:$A,0)+ROW(ALS!$A$1:$A$200)-1),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",""),"&lt;",""))*K$2,
NOT(ISERROR(VALUE(SUBSTITUTE(SUBSTITUTE(_xlpm.GetVal,".",",")," ","")))),
VALUE(SUBSTITUTE(SUBSTITUTE(_xlpm.GetVal,".",",")," ",""))*K$2,
TRUE,
"ERROR"
))
)</f>
        <v>#VALUE!</v>
      </c>
      <c r="L103" s="26" t="e">
        <f ca="1">_xlfn.LET(_xlpm.GetVal,INDIRECT("ALS!"&amp;SUBSTITUTE(ADDRESS(1,$A103+($AN$7-$AN$8),4),"1","")&amp;MATCH(L$3,ALS!$A:$A,0)+ROW(ALS!$A$1:$A$200)-1),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",""),"&lt;",""))*L$2,
NOT(ISERROR(VALUE(SUBSTITUTE(SUBSTITUTE(_xlpm.GetVal,".",",")," ","")))),
VALUE(SUBSTITUTE(SUBSTITUTE(_xlpm.GetVal,".",",")," ",""))*L$2,
TRUE,
"ERROR"
))
)</f>
        <v>#VALUE!</v>
      </c>
      <c r="M103" s="26" t="e">
        <f ca="1">_xlfn.LET(_xlpm.GetVal,INDIRECT("ALS!"&amp;SUBSTITUTE(ADDRESS(1,$A103+($AN$7-$AN$8),4),"1","")&amp;MATCH(M$3,ALS!$A:$A,0)+ROW(ALS!$A$1:$A$200)-1),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",""),"&lt;",""))*M$2,
NOT(ISERROR(VALUE(SUBSTITUTE(SUBSTITUTE(_xlpm.GetVal,".",",")," ","")))),
VALUE(SUBSTITUTE(SUBSTITUTE(_xlpm.GetVal,".",",")," ",""))*M$2,
TRUE,
"ERROR"
))
)</f>
        <v>#VALUE!</v>
      </c>
      <c r="N103" s="26" t="e">
        <f ca="1">_xlfn.LET(_xlpm.GetVal,INDIRECT("ALS!"&amp;SUBSTITUTE(ADDRESS(1,$A103+($AN$7-$AN$8),4),"1","")&amp;MATCH(N$3,ALS!$A:$A,0)+ROW(ALS!$A$1:$A$200)-1),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",""),"&lt;",""))*N$2,
NOT(ISERROR(VALUE(SUBSTITUTE(SUBSTITUTE(_xlpm.GetVal,".",",")," ","")))),
VALUE(SUBSTITUTE(SUBSTITUTE(_xlpm.GetVal,".",",")," ",""))*N$2,
TRUE,
"ERROR"
))
)</f>
        <v>#VALUE!</v>
      </c>
      <c r="O103" s="26" t="e">
        <f ca="1">_xlfn.LET(_xlpm.GetVal,INDIRECT("ALS!"&amp;SUBSTITUTE(ADDRESS(1,$A103+($AN$7-$AN$8),4),"1","")&amp;MATCH(O$3,ALS!$A:$A,0)+ROW(ALS!$A$1:$A$200)-1),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",""),"&lt;",""))*O$2,
NOT(ISERROR(VALUE(SUBSTITUTE(SUBSTITUTE(_xlpm.GetVal,".",",")," ","")))),
VALUE(SUBSTITUTE(SUBSTITUTE(_xlpm.GetVal,".",",")," ",""))*O$2,
TRUE,
"ERROR"
))
)</f>
        <v>#VALUE!</v>
      </c>
      <c r="P103" s="26" t="e">
        <f ca="1">_xlfn.LET(_xlpm.GetVal,INDIRECT("ALS!"&amp;SUBSTITUTE(ADDRESS(1,$A103+($AN$7-$AN$8),4),"1","")&amp;MATCH(P$3,ALS!$A:$A,0)+ROW(ALS!$A$1:$A$200)-1),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",""),"&lt;",""))*P$2,
NOT(ISERROR(VALUE(SUBSTITUTE(SUBSTITUTE(_xlpm.GetVal,".",",")," ","")))),
VALUE(SUBSTITUTE(SUBSTITUTE(_xlpm.GetVal,".",",")," ",""))*P$2,
TRUE,
"ERROR"
))
)</f>
        <v>#VALUE!</v>
      </c>
      <c r="Q103" s="26" t="e">
        <f ca="1">_xlfn.LET(_xlpm.GetVal,INDIRECT("ALS!"&amp;SUBSTITUTE(ADDRESS(1,$A103+($AN$7-$AN$8),4),"1","")&amp;MATCH(Q$3,ALS!$A:$A,0)+ROW(ALS!$A$1:$A$200)-1),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",""),"&lt;",""))*Q$2,
NOT(ISERROR(VALUE(SUBSTITUTE(SUBSTITUTE(_xlpm.GetVal,".",",")," ","")))),
VALUE(SUBSTITUTE(SUBSTITUTE(_xlpm.GetVal,".",",")," ",""))*Q$2,
TRUE,
"ERROR"
))
)</f>
        <v>#VALUE!</v>
      </c>
      <c r="R103" s="26" t="e">
        <f ca="1">_xlfn.LET(_xlpm.GetVal,INDIRECT("ALS!"&amp;SUBSTITUTE(ADDRESS(1,$A103+($AN$7-$AN$8),4),"1","")&amp;MATCH(R$3,ALS!$A:$A,0)+ROW(ALS!$A$1:$A$200)-1),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",""),"&lt;",""))*R$2,
NOT(ISERROR(VALUE(SUBSTITUTE(SUBSTITUTE(_xlpm.GetVal,".",",")," ","")))),
VALUE(SUBSTITUTE(SUBSTITUTE(_xlpm.GetVal,".",",")," ",""))*R$2,
TRUE,
"ERROR"
))
)</f>
        <v>#VALUE!</v>
      </c>
      <c r="S103" s="26" t="e">
        <f ca="1">_xlfn.LET(_xlpm.GetVal,INDIRECT("ALS!"&amp;SUBSTITUTE(ADDRESS(1,$A103+($AN$7-$AN$8),4),"1","")&amp;MATCH(S$3,ALS!$A:$A,0)+ROW(ALS!$A$1:$A$200)-1),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",""),"&lt;",""))*S$2,
NOT(ISERROR(VALUE(SUBSTITUTE(SUBSTITUTE(_xlpm.GetVal,".",",")," ","")))),
VALUE(SUBSTITUTE(SUBSTITUTE(_xlpm.GetVal,".",",")," ",""))*S$2,
TRUE,
"ERROR"
))
)</f>
        <v>#VALUE!</v>
      </c>
      <c r="T103" s="26" t="e">
        <f ca="1">_xlfn.LET(_xlpm.GetVal,INDIRECT("ALS!"&amp;SUBSTITUTE(ADDRESS(1,$A103+($AN$7-$AN$8),4),"1","")&amp;MATCH(T$3,ALS!$A:$A,0)+ROW(ALS!$A$1:$A$200)-1),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",""),"&lt;",""))*T$2,
NOT(ISERROR(VALUE(SUBSTITUTE(SUBSTITUTE(_xlpm.GetVal,".",",")," ","")))),
VALUE(SUBSTITUTE(SUBSTITUTE(_xlpm.GetVal,".",",")," ",""))*T$2,
TRUE,
"ERROR"
))
)</f>
        <v>#VALUE!</v>
      </c>
      <c r="U103" s="26" t="e">
        <f ca="1">_xlfn.LET(_xlpm.GetVal,INDIRECT("ALS!"&amp;SUBSTITUTE(ADDRESS(1,$A103+($AN$7-$AN$8),4),"1","")&amp;MATCH(U$3,ALS!$A:$A,0)+ROW(ALS!$A$1:$A$200)-1),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",""),"&lt;",""))*U$2,
NOT(ISERROR(VALUE(SUBSTITUTE(SUBSTITUTE(_xlpm.GetVal,".",",")," ","")))),
VALUE(SUBSTITUTE(SUBSTITUTE(_xlpm.GetVal,".",",")," ",""))*U$2,
TRUE,
"ERROR"
))
)</f>
        <v>#VALUE!</v>
      </c>
      <c r="V103" s="26" t="e">
        <f ca="1">_xlfn.LET(_xlpm.GetVal,INDIRECT("ALS!"&amp;SUBSTITUTE(ADDRESS(1,$A103+($AN$7-$AN$8),4),"1","")&amp;MATCH(V$3,ALS!$A:$A,0)+ROW(ALS!$A$1:$A$200)-1),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",""),"&lt;",""))*V$2,
NOT(ISERROR(VALUE(SUBSTITUTE(SUBSTITUTE(_xlpm.GetVal,".",",")," ","")))),
VALUE(SUBSTITUTE(SUBSTITUTE(_xlpm.GetVal,".",",")," ",""))*V$2,
TRUE,
"ERROR"
))
)</f>
        <v>#VALUE!</v>
      </c>
      <c r="W103" s="26" t="e">
        <f ca="1">_xlfn.LET(_xlpm.GetVal,INDIRECT("ALS!"&amp;SUBSTITUTE(ADDRESS(1,$A103+($AN$7-$AN$8),4),"1","")&amp;MATCH(W$3,ALS!$A:$A,0)+ROW(ALS!$A$1:$A$200)-1),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",""),"&lt;",""))*W$2,
NOT(ISERROR(VALUE(SUBSTITUTE(SUBSTITUTE(_xlpm.GetVal,".",",")," ","")))),
VALUE(SUBSTITUTE(SUBSTITUTE(_xlpm.GetVal,".",",")," ",""))*W$2,
TRUE,
"ERROR"
))
)</f>
        <v>#VALUE!</v>
      </c>
      <c r="X103" s="26" t="e">
        <f ca="1">_xlfn.LET(_xlpm.GetVal,INDIRECT("ALS!"&amp;SUBSTITUTE(ADDRESS(1,$A103+($AN$7-$AN$8),4),"1","")&amp;MATCH(X$3,ALS!$A:$A,0)+ROW(ALS!$A$1:$A$200)-1),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",""),"&lt;",""))*X$2,
NOT(ISERROR(VALUE(SUBSTITUTE(SUBSTITUTE(_xlpm.GetVal,".",",")," ","")))),
VALUE(SUBSTITUTE(SUBSTITUTE(_xlpm.GetVal,".",",")," ",""))*X$2,
TRUE,
"ERROR"
))
)</f>
        <v>#VALUE!</v>
      </c>
      <c r="Y103" s="26" t="e">
        <f ca="1">_xlfn.LET(_xlpm.GetVal,INDIRECT("ALS!"&amp;SUBSTITUTE(ADDRESS(1,$A103+($AN$7-$AN$8),4),"1","")&amp;MATCH(Y$3,ALS!$A:$A,0)+ROW(ALS!$A$1:$A$200)-1),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",""),"&lt;",""))*Y$2,
NOT(ISERROR(VALUE(SUBSTITUTE(SUBSTITUTE(_xlpm.GetVal,".",",")," ","")))),
VALUE(SUBSTITUTE(SUBSTITUTE(_xlpm.GetVal,".",",")," ",""))*Y$2,
TRUE,
"ERROR"
))
)</f>
        <v>#VALUE!</v>
      </c>
      <c r="Z103" s="26" t="e">
        <f ca="1">_xlfn.LET(_xlpm.GetVal,INDIRECT("ALS!"&amp;SUBSTITUTE(ADDRESS(1,$A103+($AN$7-$AN$8),4),"1","")&amp;MATCH(Z$3,ALS!$A:$A,0)+ROW(ALS!$A$1:$A$200)-1),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",""),"&lt;",""))*Z$2,
NOT(ISERROR(VALUE(SUBSTITUTE(SUBSTITUTE(_xlpm.GetVal,".",",")," ","")))),
VALUE(SUBSTITUTE(SUBSTITUTE(_xlpm.GetVal,".",",")," ",""))*Z$2,
TRUE,
"ERROR"
))
)</f>
        <v>#VALUE!</v>
      </c>
      <c r="AA103" s="26" t="e">
        <f ca="1">_xlfn.LET(_xlpm.GetVal,INDIRECT("ALS!"&amp;SUBSTITUTE(ADDRESS(1,$A103+($AN$7-$AN$8),4),"1","")&amp;MATCH(AA$3,ALS!$A:$A,0)+ROW(ALS!$A$1:$A$200)-1),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",""),"&lt;",""))*AA$2,
NOT(ISERROR(VALUE(SUBSTITUTE(SUBSTITUTE(_xlpm.GetVal,".",",")," ","")))),
VALUE(SUBSTITUTE(SUBSTITUTE(_xlpm.GetVal,".",",")," ",""))*AA$2,
TRUE,
"ERROR"
))
)</f>
        <v>#VALUE!</v>
      </c>
      <c r="AB103" s="26" t="e">
        <f ca="1">_xlfn.LET(_xlpm.GetVal,INDIRECT("ALS!"&amp;SUBSTITUTE(ADDRESS(1,$A103+($AN$7-$AN$8),4),"1","")&amp;MATCH(AB$3,ALS!$A:$A,0)+ROW(ALS!$A$1:$A$200)-1),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",""),"&lt;",""))*AB$2,
NOT(ISERROR(VALUE(SUBSTITUTE(SUBSTITUTE(_xlpm.GetVal,".",",")," ","")))),
VALUE(SUBSTITUTE(SUBSTITUTE(_xlpm.GetVal,".",",")," ",""))*AB$2,
TRUE,
"ERROR"
))
)</f>
        <v>#VALUE!</v>
      </c>
      <c r="AC103" s="26" t="e">
        <f ca="1">_xlfn.LET(_xlpm.GetVal,INDIRECT("ALS!"&amp;SUBSTITUTE(ADDRESS(1,$A103+($AN$7-$AN$8),4),"1","")&amp;MATCH(AC$3,ALS!$A:$A,0)+ROW(ALS!$A$1:$A$200)-1),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",""),"&lt;",""))*AC$2,
NOT(ISERROR(VALUE(SUBSTITUTE(SUBSTITUTE(_xlpm.GetVal,".",",")," ","")))),
VALUE(SUBSTITUTE(SUBSTITUTE(_xlpm.GetVal,".",",")," ",""))*AC$2,
TRUE,
"ERROR"
))
)</f>
        <v>#VALUE!</v>
      </c>
      <c r="AD103" s="26" t="e">
        <f ca="1">_xlfn.LET(_xlpm.GetVal,INDIRECT("ALS!"&amp;SUBSTITUTE(ADDRESS(1,$A103+($AN$7-$AN$8),4),"1","")&amp;MATCH(AD$3,ALS!$A:$A,0)+ROW(ALS!$A$1:$A$200)-1),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",""),"&lt;",""))*AD$2,
NOT(ISERROR(VALUE(SUBSTITUTE(SUBSTITUTE(_xlpm.GetVal,".",",")," ","")))),
VALUE(SUBSTITUTE(SUBSTITUTE(_xlpm.GetVal,".",",")," ",""))*AD$2,
TRUE,
"ERROR"
))
)</f>
        <v>#VALUE!</v>
      </c>
      <c r="AE103" s="26" t="e">
        <f ca="1">_xlfn.LET(_xlpm.GetVal,INDIRECT("ALS!"&amp;SUBSTITUTE(ADDRESS(1,$A103+($AN$7-$AN$8),4),"1","")&amp;MATCH(AE$3,ALS!$A:$A,0)+ROW(ALS!$A$1:$A$200)-1),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",""),"&lt;",""))*AE$2,
NOT(ISERROR(VALUE(SUBSTITUTE(SUBSTITUTE(_xlpm.GetVal,".",",")," ","")))),
VALUE(SUBSTITUTE(SUBSTITUTE(_xlpm.GetVal,".",",")," ",""))*AE$2,
TRUE,
"ERROR"
))
)</f>
        <v>#VALUE!</v>
      </c>
      <c r="AF103" s="26" t="e">
        <f ca="1">_xlfn.LET(_xlpm.GetVal,INDIRECT("ALS!"&amp;SUBSTITUTE(ADDRESS(1,$A103+($AN$7-$AN$8),4),"1","")&amp;MATCH(AF$3,ALS!$A:$A,0)+ROW(ALS!$A$1:$A$200)-1),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",""),"&lt;",""))*AF$2,
NOT(ISERROR(VALUE(SUBSTITUTE(SUBSTITUTE(_xlpm.GetVal,".",",")," ","")))),
VALUE(SUBSTITUTE(SUBSTITUTE(_xlpm.GetVal,".",",")," ",""))*AF$2,
TRUE,
"ERROR"
))
)</f>
        <v>#VALUE!</v>
      </c>
      <c r="AG103" s="26" t="e">
        <f ca="1">_xlfn.LET(_xlpm.GetVal,INDIRECT("ALS!"&amp;SUBSTITUTE(ADDRESS(1,$A103+($AN$7-$AN$8),4),"1","")&amp;MATCH(AG$3,ALS!$A:$A,0)+ROW(ALS!$A$1:$A$200)-1),
(_xlfn.IFS(
SUBSTITUTE(_xlpm.GetVal," ","")="",
"",
ISERROR(_xlpm.GetVal),_xlpm.GetVal,
OR(
    LOWER(SUBSTITUTE(SUBSTITUTE(SUBSTITUTE(_xlpm.GetVal,".",""),",","")," ",""))="nd",
    LOWER(SUBSTITUTE(SUBSTITUTE(_xlpm.GetVal,".","")," ",""))="ikkepåvist"
),
"n.d.",
LEFT(LOWER(SUBSTITUTE(SUBSTITUTE(_xlpm.GetVal,".",",")," ","")),1)="&lt;",
"&lt;"&amp;VALUE(SUBSTITUTE(SUBSTITUTE(SUBSTITUTE(_xlpm.GetVal,".",",")," ",""),"&lt;",""))*AG$2,
NOT(ISERROR(VALUE(SUBSTITUTE(SUBSTITUTE(_xlpm.GetVal,".",",")," ","")))),
VALUE(SUBSTITUTE(SUBSTITUTE(_xlpm.GetVal,".",",")," ",""))*AG$2,
TRUE,
"ERROR"
))
)</f>
        <v>#VALUE!</v>
      </c>
      <c r="AH103" s="25" t="str">
        <f t="shared" ca="1" si="9"/>
        <v/>
      </c>
      <c r="AI103" s="26" t="e">
        <f ca="1">_xlfn.IFS(SUBSTITUTE(INDIRECT("ALS!"&amp;SUBSTITUTE(ADDRESS(1,$A103+($AN$7-$AN$8),4),"1","")&amp;MATCH(AI$3,ALS!$A:$A,0)+ROW(ALS!$A:$A)-1)," ","")="","",ISERROR(INDIRECT("ALS!"&amp;SUBSTITUTE(ADDRESS(1,$A103+($AN$7-$AN$8),4),"1","")&amp;MATCH(AI$3,ALS!$A:$A,0)+ROW(ALS!$A:$A)-1)),INDIRECT("ALS!"&amp;SUBSTITUTE(ADDRESS(1,$A103+($AN$7-$AN$8),4),"1","")&amp;MATCH(AI$3,ALS!$A:$A,0)+ROW(ALS!$A:$A)-1),OR(LOWER(SUBSTITUTE(SUBSTITUTE(INDIRECT("ALS!"&amp;SUBSTITUTE(ADDRESS(1,$A103+($AN$7-$AN$8),4),"1","")&amp;MATCH(AI$3,ALS!$A:$A,0)+ROW(ALS!$A:$A)-1),".","")," ",""))="nd",LOWER(SUBSTITUTE(SUBSTITUTE(INDIRECT("ALS!"&amp;SUBSTITUTE(ADDRESS(1,$A103+($AN$7-$AN$8),4),"1","")&amp;MATCH(AI$3,ALS!$A:$A,0)+ROW(ALS!$A:$A)-1),".","")," ",""))="ikkepåvist"),"n.d.",OR(LEFT(LOWER(SUBSTITUTE(SUBSTITUTE(INDIRECT("ALS!"&amp;SUBSTITUTE(ADDRESS(1,$A103+($AN$7-$AN$8),4),"1","")&amp;MATCH(AI$3,ALS!$A:$A,0)+ROW(ALS!$A:$A)-1),".",",")," ","")),2)="&lt; ",LEFT(LOWER(SUBSTITUTE(SUBSTITUTE(INDIRECT("ALS!"&amp;SUBSTITUTE(ADDRESS(1,$A103+($AN$7-$AN$8),4),"1","")&amp;MATCH(AI$3,ALS!$A:$A,0)+ROW(ALS!$A:$A)-1),".",",")," ","")),1)="&lt;"),"&lt;"&amp;VALUE(SUBSTITUTE(SUBSTITUTE(SUBSTITUTE(INDIRECT("ALS!"&amp;SUBSTITUTE(ADDRESS(1,$A103+($AN$7-$AN$8),4),"1","")&amp;MATCH(AI$3,ALS!$A:$A,0)+ROW(ALS!$A:$A)-1),".",",")," ",""),"&lt;",""))*AI$2,NOT(ISERROR(VALUE(SUBSTITUTE(SUBSTITUTE(INDIRECT("ALS!"&amp;SUBSTITUTE(ADDRESS(1,$A103+($AN$7-$AN$8),4),"1","")&amp;MATCH(AI$3,ALS!$A:$A,0)+ROW(ALS!$A:$A)-1),".",",")," ","")))),VALUE(SUBSTITUTE(SUBSTITUTE(INDIRECT("ALS!"&amp;SUBSTITUTE(ADDRESS(1,$A103+($AN$7-$AN$8),4),"1","")&amp;MATCH(AI$3,ALS!$A:$A,0)+ROW(ALS!$A:$A)-1),".",",")," ","")),TRUE,"ERROR")</f>
        <v>#VALUE!</v>
      </c>
      <c r="AJ103" s="26" t="e">
        <f ca="1">_xlfn.IFS(SUBSTITUTE(INDIRECT("ALS!"&amp;SUBSTITUTE(ADDRESS(1,$A103+($AN$7-$AN$8),4),"1","")&amp;MATCH(AJ$3,ALS!$A:$A,0)+ROW(ALS!$A:$A)-1)," ","")="","",ISERROR(INDIRECT("ALS!"&amp;SUBSTITUTE(ADDRESS(1,$A103+($AN$7-$AN$8),4),"1","")&amp;MATCH(AJ$3,ALS!$A:$A,0)+ROW(ALS!$A:$A)-1)),INDIRECT("ALS!"&amp;SUBSTITUTE(ADDRESS(1,$A103+($AN$7-$AN$8),4),"1","")&amp;MATCH(AJ$3,ALS!$A:$A,0)+ROW(ALS!$A:$A)-1),OR(LOWER(SUBSTITUTE(SUBSTITUTE(INDIRECT("ALS!"&amp;SUBSTITUTE(ADDRESS(1,$A103+($AN$7-$AN$8),4),"1","")&amp;MATCH(AJ$3,ALS!$A:$A,0)+ROW(ALS!$A:$A)-1),".","")," ",""))="nd",LOWER(SUBSTITUTE(SUBSTITUTE(INDIRECT("ALS!"&amp;SUBSTITUTE(ADDRESS(1,$A103+($AN$7-$AN$8),4),"1","")&amp;MATCH(AJ$3,ALS!$A:$A,0)+ROW(ALS!$A:$A)-1),".","")," ",""))="ikkepåvist"),"n.d.",OR(LEFT(LOWER(SUBSTITUTE(SUBSTITUTE(INDIRECT("ALS!"&amp;SUBSTITUTE(ADDRESS(1,$A103+($AN$7-$AN$8),4),"1","")&amp;MATCH(AJ$3,ALS!$A:$A,0)+ROW(ALS!$A:$A)-1),".",",")," ","")),2)="&lt; ",LEFT(LOWER(SUBSTITUTE(SUBSTITUTE(INDIRECT("ALS!"&amp;SUBSTITUTE(ADDRESS(1,$A103+($AN$7-$AN$8),4),"1","")&amp;MATCH(AJ$3,ALS!$A:$A,0)+ROW(ALS!$A:$A)-1),".",",")," ","")),1)="&lt;"),"&lt;"&amp;VALUE(SUBSTITUTE(SUBSTITUTE(SUBSTITUTE(INDIRECT("ALS!"&amp;SUBSTITUTE(ADDRESS(1,$A103+($AN$7-$AN$8),4),"1","")&amp;MATCH(AJ$3,ALS!$A:$A,0)+ROW(ALS!$A:$A)-1),".",",")," ",""),"&lt;",""))*AJ$2,NOT(ISERROR(VALUE(SUBSTITUTE(SUBSTITUTE(INDIRECT("ALS!"&amp;SUBSTITUTE(ADDRESS(1,$A103+($AN$7-$AN$8),4),"1","")&amp;MATCH(AJ$3,ALS!$A:$A,0)+ROW(ALS!$A:$A)-1),".",",")," ","")))),VALUE(SUBSTITUTE(SUBSTITUTE(INDIRECT("ALS!"&amp;SUBSTITUTE(ADDRESS(1,$A103+($AN$7-$AN$8),4),"1","")&amp;MATCH(AJ$3,ALS!$A:$A,0)+ROW(ALS!$A:$A)-1),".",",")," ","")),TRUE,"ERROR")</f>
        <v>#VALUE!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Z103"/>
  <sheetViews>
    <sheetView zoomScale="80" zoomScaleNormal="80" workbookViewId="0">
      <selection activeCell="T4" sqref="T4"/>
    </sheetView>
  </sheetViews>
  <sheetFormatPr baseColWidth="10" defaultColWidth="9.140625" defaultRowHeight="15" x14ac:dyDescent="0.25"/>
  <cols>
    <col min="2" max="2" width="22.5703125" customWidth="1"/>
    <col min="38" max="38" width="22.85546875" customWidth="1"/>
  </cols>
  <sheetData>
    <row r="1" spans="1:78" x14ac:dyDescent="0.25">
      <c r="A1" t="s">
        <v>4</v>
      </c>
      <c r="B1" t="s">
        <v>1</v>
      </c>
      <c r="C1" t="s">
        <v>2</v>
      </c>
      <c r="I1" t="s">
        <v>19</v>
      </c>
      <c r="J1" t="s">
        <v>318</v>
      </c>
      <c r="K1" t="s">
        <v>14</v>
      </c>
      <c r="L1" t="s">
        <v>53</v>
      </c>
      <c r="AI1" t="s">
        <v>55</v>
      </c>
    </row>
    <row r="2" spans="1:78" x14ac:dyDescent="0.25">
      <c r="A2" t="s">
        <v>39</v>
      </c>
      <c r="D2" t="s">
        <v>64</v>
      </c>
      <c r="G2" t="b">
        <f ca="1">IF($AN$3,
_xlfn.LET(_xlpm.GetUnit,INDIRECT("Eurofins!"&amp;SUBSTITUTE(ADDRESS(1,MATCH(G$3,Eurofins!$2:$2,0),4),"1","")&amp;($AN$5)),
_xlfn.IFS(
OR(_xlpm.GetUnit=$I$1,_xlpm.GetUnit=$J$1),1,
OR(_xlpm.GetUnit=$K$1,_xlpm.GetUnit=$L$1),(1/1000)
)
)
)</f>
        <v>0</v>
      </c>
      <c r="H2" t="b">
        <f ca="1">IF($AN$3,
_xlfn.LET(_xlpm.GetUnit,INDIRECT("Eurofins!"&amp;SUBSTITUTE(ADDRESS(1,MATCH(H$3,Eurofins!$2:$2,0),4),"1","")&amp;($AN$5)),
_xlfn.IFS(
OR(_xlpm.GetUnit=$I$1,_xlpm.GetUnit=$J$1),1,
OR(_xlpm.GetUnit=$K$1,_xlpm.GetUnit=$L$1),(1/1000)
)
)
)</f>
        <v>0</v>
      </c>
      <c r="I2" t="b">
        <f ca="1">IF($AN$3,
_xlfn.LET(_xlpm.GetUnit,INDIRECT("Eurofins!"&amp;SUBSTITUTE(ADDRESS(1,MATCH(I$3,Eurofins!$2:$2,0),4),"1","")&amp;($AN$5)),
_xlfn.IFS(
OR(_xlpm.GetUnit=$I$1,_xlpm.GetUnit=$J$1),1,
OR(_xlpm.GetUnit=$K$1,_xlpm.GetUnit=$L$1),(1/1000)
)
)
)</f>
        <v>0</v>
      </c>
      <c r="J2" t="b">
        <f ca="1">IF($AN$3,
_xlfn.LET(_xlpm.GetUnit,INDIRECT("Eurofins!"&amp;SUBSTITUTE(ADDRESS(1,MATCH(J$3,Eurofins!$2:$2,0),4),"1","")&amp;($AN$5)),
_xlfn.IFS(
OR(_xlpm.GetUnit=$I$1,_xlpm.GetUnit=$J$1),1,
OR(_xlpm.GetUnit=$K$1,_xlpm.GetUnit=$L$1),(1/1000)
)
)
)</f>
        <v>0</v>
      </c>
      <c r="K2" t="b">
        <f ca="1">IF($AN$3,
_xlfn.LET(_xlpm.GetUnit,INDIRECT("Eurofins!"&amp;SUBSTITUTE(ADDRESS(1,MATCH(K$3,Eurofins!$2:$2,0),4),"1","")&amp;($AN$5)),
_xlfn.IFS(
OR(_xlpm.GetUnit=$I$1,_xlpm.GetUnit=$J$1),1,
OR(_xlpm.GetUnit=$K$1,_xlpm.GetUnit=$L$1),(1/1000)
)
)
)</f>
        <v>0</v>
      </c>
      <c r="L2" t="b">
        <f ca="1">IF($AN$3,
_xlfn.LET(_xlpm.GetUnit,INDIRECT("Eurofins!"&amp;SUBSTITUTE(ADDRESS(1,MATCH(L$3,Eurofins!$2:$2,0),4),"1","")&amp;($AN$5)),
_xlfn.IFS(
OR(_xlpm.GetUnit=$I$1,_xlpm.GetUnit=$J$1),1,
OR(_xlpm.GetUnit=$K$1,_xlpm.GetUnit=$L$1),(1/1000)
)
)
)</f>
        <v>0</v>
      </c>
      <c r="M2" t="b">
        <f ca="1">IF($AN$3,
_xlfn.LET(_xlpm.GetUnit,INDIRECT("Eurofins!"&amp;SUBSTITUTE(ADDRESS(1,MATCH(M$3,Eurofins!$2:$2,0),4),"1","")&amp;($AN$5)),
_xlfn.IFS(
OR(_xlpm.GetUnit=$I$1,_xlpm.GetUnit=$J$1),1,
OR(_xlpm.GetUnit=$K$1,_xlpm.GetUnit=$L$1),(1/1000)
)
)
)</f>
        <v>0</v>
      </c>
      <c r="N2" t="b">
        <f ca="1">IF($AN$3,
_xlfn.LET(_xlpm.GetUnit,INDIRECT("Eurofins!"&amp;SUBSTITUTE(ADDRESS(1,MATCH(N$3,Eurofins!$2:$2,0),4),"1","")&amp;($AN$5)),
_xlfn.IFS(
OR(_xlpm.GetUnit=$I$1,_xlpm.GetUnit=$J$1),1,
OR(_xlpm.GetUnit=$K$1,_xlpm.GetUnit=$L$1),(1/1000)
)
)
)</f>
        <v>0</v>
      </c>
      <c r="O2" s="39" t="b">
        <f ca="1">IF($AN$3,
_xlfn.LET(_xlpm.GetUnit,INDIRECT("Eurofins!"&amp;SUBSTITUTE(ADDRESS(1,MATCH(O$3,Eurofins!$2:$2,0),4),"1","")&amp;($AN$5)),
_xlfn.IFS(
OR(_xlpm.GetUnit=$I$1,_xlpm.GetUnit=$J$1),1000,
OR(_xlpm.GetUnit=$K$1,_xlpm.GetUnit=$L$1),1
)
)
)</f>
        <v>0</v>
      </c>
      <c r="P2" s="39" t="b">
        <f ca="1">IF($AN$3,
_xlfn.LET(_xlpm.GetUnit,INDIRECT("Eurofins!"&amp;SUBSTITUTE(ADDRESS(1,MATCH(P$3,Eurofins!$2:$2,0),4),"1","")&amp;($AN$5)),
_xlfn.IFS(
OR(_xlpm.GetUnit=$I$1,_xlpm.GetUnit=$J$1),1000,
OR(_xlpm.GetUnit=$K$1,_xlpm.GetUnit=$L$1),1
)
)
)</f>
        <v>0</v>
      </c>
      <c r="Q2" s="39" t="b">
        <f ca="1">IF($AN$3,
_xlfn.LET(_xlpm.GetUnit,INDIRECT("Eurofins!"&amp;SUBSTITUTE(ADDRESS(1,MATCH(Q$3,Eurofins!$2:$2,0),4),"1","")&amp;($AN$5)),
_xlfn.IFS(
OR(_xlpm.GetUnit=$I$1,_xlpm.GetUnit=$J$1),1000,
OR(_xlpm.GetUnit=$K$1,_xlpm.GetUnit=$L$1),1
)
)
)</f>
        <v>0</v>
      </c>
      <c r="R2" s="39" t="b">
        <f ca="1">IF($AN$3,
_xlfn.LET(_xlpm.GetUnit,INDIRECT("Eurofins!"&amp;SUBSTITUTE(ADDRESS(1,MATCH(R$3,Eurofins!$2:$2,0),4),"1","")&amp;($AN$5)),
_xlfn.IFS(
OR(_xlpm.GetUnit=$I$1,_xlpm.GetUnit=$J$1),1000,
OR(_xlpm.GetUnit=$K$1,_xlpm.GetUnit=$L$1),1
)
)
)</f>
        <v>0</v>
      </c>
      <c r="S2" s="39" t="b">
        <f ca="1">IF($AN$3,
_xlfn.LET(_xlpm.GetUnit,INDIRECT("Eurofins!"&amp;SUBSTITUTE(ADDRESS(1,MATCH(S$3,Eurofins!$2:$2,0),4),"1","")&amp;($AN$5)),
_xlfn.IFS(
OR(_xlpm.GetUnit=$I$1,_xlpm.GetUnit=$J$1),1000,
OR(_xlpm.GetUnit=$K$1,_xlpm.GetUnit=$L$1),1
)
)
)</f>
        <v>0</v>
      </c>
      <c r="T2" s="39" t="b">
        <f ca="1">IF($AN$3,
_xlfn.LET(_xlpm.GetUnit,INDIRECT("Eurofins!"&amp;SUBSTITUTE(ADDRESS(1,MATCH(T$3,Eurofins!$2:$2,0),4),"1","")&amp;($AN$5)),
_xlfn.IFS(
OR(_xlpm.GetUnit=$I$1,_xlpm.GetUnit=$J$1),1000,
OR(_xlpm.GetUnit=$K$1,_xlpm.GetUnit=$L$1),1
)
)
)</f>
        <v>0</v>
      </c>
      <c r="U2" s="39" t="b">
        <f ca="1">IF($AN$3,
_xlfn.LET(_xlpm.GetUnit,INDIRECT("Eurofins!"&amp;SUBSTITUTE(ADDRESS(1,MATCH(U$3,Eurofins!$2:$2,0),4),"1","")&amp;($AN$5)),
_xlfn.IFS(
OR(_xlpm.GetUnit=$I$1,_xlpm.GetUnit=$J$1),1000,
OR(_xlpm.GetUnit=$K$1,_xlpm.GetUnit=$L$1),1
)
)
)</f>
        <v>0</v>
      </c>
      <c r="V2" s="39" t="b">
        <f ca="1">IF($AN$3,
_xlfn.LET(_xlpm.GetUnit,INDIRECT("Eurofins!"&amp;SUBSTITUTE(ADDRESS(1,MATCH(V$3,Eurofins!$2:$2,0),4),"1","")&amp;($AN$5)),
_xlfn.IFS(
OR(_xlpm.GetUnit=$I$1,_xlpm.GetUnit=$J$1),1000,
OR(_xlpm.GetUnit=$K$1,_xlpm.GetUnit=$L$1),1
)
)
)</f>
        <v>0</v>
      </c>
      <c r="W2" s="39" t="b">
        <f ca="1">IF($AN$3,
_xlfn.LET(_xlpm.GetUnit,INDIRECT("Eurofins!"&amp;SUBSTITUTE(ADDRESS(1,MATCH(W$3,Eurofins!$2:$2,0),4),"1","")&amp;($AN$5)),
_xlfn.IFS(
OR(_xlpm.GetUnit=$I$1,_xlpm.GetUnit=$J$1),1000,
OR(_xlpm.GetUnit=$K$1,_xlpm.GetUnit=$L$1),1
)
)
)</f>
        <v>0</v>
      </c>
      <c r="X2" s="39" t="b">
        <f ca="1">IF($AN$3,
_xlfn.LET(_xlpm.GetUnit,INDIRECT("Eurofins!"&amp;SUBSTITUTE(ADDRESS(1,MATCH(X$3,Eurofins!$2:$2,0),4),"1","")&amp;($AN$5)),
_xlfn.IFS(
OR(_xlpm.GetUnit=$I$1,_xlpm.GetUnit=$J$1),1000,
OR(_xlpm.GetUnit=$K$1,_xlpm.GetUnit=$L$1),1
)
)
)</f>
        <v>0</v>
      </c>
      <c r="Y2" s="39" t="b">
        <f ca="1">IF($AN$3,
_xlfn.LET(_xlpm.GetUnit,INDIRECT("Eurofins!"&amp;SUBSTITUTE(ADDRESS(1,MATCH(Y$3,Eurofins!$2:$2,0),4),"1","")&amp;($AN$5)),
_xlfn.IFS(
OR(_xlpm.GetUnit=$I$1,_xlpm.GetUnit=$J$1),1000,
OR(_xlpm.GetUnit=$K$1,_xlpm.GetUnit=$L$1),1
)
)
)</f>
        <v>0</v>
      </c>
      <c r="Z2" s="39" t="b">
        <f ca="1">IF($AN$3,
_xlfn.LET(_xlpm.GetUnit,INDIRECT("Eurofins!"&amp;SUBSTITUTE(ADDRESS(1,MATCH(Z$3,Eurofins!$2:$2,0),4),"1","")&amp;($AN$5)),
_xlfn.IFS(
OR(_xlpm.GetUnit=$I$1,_xlpm.GetUnit=$J$1),1000,
OR(_xlpm.GetUnit=$K$1,_xlpm.GetUnit=$L$1),1
)
)
)</f>
        <v>0</v>
      </c>
      <c r="AA2" s="39" t="b">
        <f ca="1">IF($AN$3,
_xlfn.LET(_xlpm.GetUnit,INDIRECT("Eurofins!"&amp;SUBSTITUTE(ADDRESS(1,MATCH(AA$3,Eurofins!$2:$2,0),4),"1","")&amp;($AN$5)),
_xlfn.IFS(
OR(_xlpm.GetUnit=$I$1,_xlpm.GetUnit=$J$1),1000,
OR(_xlpm.GetUnit=$K$1,_xlpm.GetUnit=$L$1),1
)
)
)</f>
        <v>0</v>
      </c>
      <c r="AB2" s="39" t="b">
        <f ca="1">IF($AN$3,
_xlfn.LET(_xlpm.GetUnit,INDIRECT("Eurofins!"&amp;SUBSTITUTE(ADDRESS(1,MATCH(AB$3,Eurofins!$2:$2,0),4),"1","")&amp;($AN$5)),
_xlfn.IFS(
OR(_xlpm.GetUnit=$I$1,_xlpm.GetUnit=$J$1),1000,
OR(_xlpm.GetUnit=$K$1,_xlpm.GetUnit=$L$1),1
)
)
)</f>
        <v>0</v>
      </c>
      <c r="AC2" s="39" t="b">
        <f ca="1">IF($AN$3,
_xlfn.LET(_xlpm.GetUnit,INDIRECT("Eurofins!"&amp;SUBSTITUTE(ADDRESS(1,MATCH(AC$3,Eurofins!$2:$2,0),4),"1","")&amp;($AN$5)),
_xlfn.IFS(
OR(_xlpm.GetUnit=$I$1,_xlpm.GetUnit=$J$1),1000,
OR(_xlpm.GetUnit=$K$1,_xlpm.GetUnit=$L$1),1
)
)
)</f>
        <v>0</v>
      </c>
      <c r="AD2" s="39" t="b">
        <f ca="1">IF($AN$3,
_xlfn.LET(_xlpm.GetUnit,INDIRECT("Eurofins!"&amp;SUBSTITUTE(ADDRESS(1,MATCH(AD$3,Eurofins!$2:$2,0),4),"1","")&amp;($AN$5)),
_xlfn.IFS(
OR(_xlpm.GetUnit=$I$1,_xlpm.GetUnit=$J$1),1000,
OR(_xlpm.GetUnit=$K$1,_xlpm.GetUnit=$L$1),1
)
)
)</f>
        <v>0</v>
      </c>
      <c r="AE2" s="39" t="b">
        <f ca="1">IF($AN$3,
_xlfn.LET(_xlpm.GetUnit,INDIRECT("Eurofins!"&amp;SUBSTITUTE(ADDRESS(1,MATCH(AE$3,Eurofins!$2:$2,0),4),"1","")&amp;($AN$5)),
_xlfn.IFS(
OR(_xlpm.GetUnit=$I$1,_xlpm.GetUnit=$J$1),1000,
OR(_xlpm.GetUnit=$K$1,_xlpm.GetUnit=$L$1),1
)
)
)</f>
        <v>0</v>
      </c>
      <c r="AF2" s="39" t="b">
        <f ca="1">IF($AN$3,
_xlfn.LET(_xlpm.GetUnit,INDIRECT("Eurofins!"&amp;SUBSTITUTE(ADDRESS(1,MATCH(AF$3,Eurofins!$2:$2,0),4),"1","")&amp;($AN$5)),
_xlfn.IFS(
OR(_xlpm.GetUnit=$I$1,_xlpm.GetUnit=$J$1),1000,
OR(_xlpm.GetUnit=$K$1,_xlpm.GetUnit=$L$1),1
)
)
)</f>
        <v>0</v>
      </c>
      <c r="AG2" s="39" t="b">
        <f ca="1">IF($AN$3,
_xlfn.LET(_xlpm.GetUnit,INDIRECT("Eurofins!"&amp;SUBSTITUTE(ADDRESS(1,MATCH(AG$3,Eurofins!$2:$2,0),4),"1","")&amp;($AN$5)),
_xlfn.IFS(
OR(_xlpm.GetUnit=$I$1,_xlpm.GetUnit=$J$1),1000,
OR(_xlpm.GetUnit=$K$1,_xlpm.GetUnit=$L$1),1
)
)
)</f>
        <v>0</v>
      </c>
      <c r="AI2" t="b">
        <f ca="1">IF($AN$3,IF(INDIRECT("Eurofins!"&amp;SUBSTITUTE(ADDRESS(1,MATCH(AI$3,Eurofins!$2:$2,0),4),"1","")&amp;($AN$5))="mg/kg TS",1,IF(INDIRECT("Eurofins!"&amp;SUBSTITUTE(ADDRESS(1,MATCH(AI$3,Eurofins!$2:$2,0),4),"1","")&amp;($AN$5))="µg/kg tv",(1/1000),1)))</f>
        <v>0</v>
      </c>
      <c r="AJ2" t="b">
        <f ca="1">IF($AN$3,IF(INDIRECT("Eurofins!"&amp;SUBSTITUTE(ADDRESS(1,MATCH(AJ$3,Eurofins!$2:$2,0),4),"1","")&amp;($AN$5))="mg/kg TS",1,IF(INDIRECT("Eurofins!"&amp;SUBSTITUTE(ADDRESS(1,MATCH(AJ$3,Eurofins!$2:$2,0),4),"1","")&amp;($AN$5))="µg/kg tv",(1/1000),1)))</f>
        <v>0</v>
      </c>
      <c r="AZ2" t="s">
        <v>319</v>
      </c>
      <c r="BA2" t="s">
        <v>319</v>
      </c>
      <c r="BB2" t="s">
        <v>319</v>
      </c>
      <c r="BC2" t="s">
        <v>319</v>
      </c>
      <c r="BD2" t="s">
        <v>319</v>
      </c>
      <c r="BE2" t="s">
        <v>319</v>
      </c>
      <c r="BF2" t="s">
        <v>319</v>
      </c>
      <c r="BG2" t="s">
        <v>319</v>
      </c>
      <c r="BH2" t="s">
        <v>320</v>
      </c>
      <c r="BI2" t="s">
        <v>320</v>
      </c>
      <c r="BJ2" t="s">
        <v>320</v>
      </c>
      <c r="BK2" t="s">
        <v>320</v>
      </c>
      <c r="BL2" t="s">
        <v>320</v>
      </c>
      <c r="BM2" t="s">
        <v>320</v>
      </c>
      <c r="BN2" t="s">
        <v>320</v>
      </c>
      <c r="BO2" t="s">
        <v>320</v>
      </c>
      <c r="BP2" t="s">
        <v>320</v>
      </c>
      <c r="BQ2" t="s">
        <v>320</v>
      </c>
      <c r="BR2" t="s">
        <v>320</v>
      </c>
      <c r="BS2" t="s">
        <v>320</v>
      </c>
      <c r="BT2" t="s">
        <v>320</v>
      </c>
      <c r="BU2" t="s">
        <v>320</v>
      </c>
      <c r="BV2" t="s">
        <v>320</v>
      </c>
      <c r="BW2" t="s">
        <v>320</v>
      </c>
      <c r="BX2" t="s">
        <v>320</v>
      </c>
      <c r="BY2" t="s">
        <v>320</v>
      </c>
      <c r="BZ2" t="s">
        <v>320</v>
      </c>
    </row>
    <row r="3" spans="1:78" x14ac:dyDescent="0.25">
      <c r="A3" t="s">
        <v>32</v>
      </c>
      <c r="B3" t="s">
        <v>38</v>
      </c>
      <c r="C3" t="s">
        <v>60</v>
      </c>
      <c r="D3" t="e">
        <f>AW7</f>
        <v>#N/A</v>
      </c>
      <c r="E3" t="e">
        <f t="shared" ref="E3:F3" si="0">AX7</f>
        <v>#N/A</v>
      </c>
      <c r="F3" t="e">
        <f t="shared" si="0"/>
        <v>#N/A</v>
      </c>
      <c r="G3" t="e">
        <f t="shared" ref="G3:AG3" si="1">AZ7</f>
        <v>#N/A</v>
      </c>
      <c r="H3" t="e">
        <f t="shared" si="1"/>
        <v>#N/A</v>
      </c>
      <c r="I3" t="e">
        <f t="shared" si="1"/>
        <v>#N/A</v>
      </c>
      <c r="J3" t="e">
        <f t="shared" si="1"/>
        <v>#N/A</v>
      </c>
      <c r="K3" t="e">
        <f t="shared" si="1"/>
        <v>#N/A</v>
      </c>
      <c r="L3" t="e">
        <f t="shared" si="1"/>
        <v>#N/A</v>
      </c>
      <c r="M3" t="e">
        <f t="shared" si="1"/>
        <v>#N/A</v>
      </c>
      <c r="N3" t="e">
        <f t="shared" si="1"/>
        <v>#N/A</v>
      </c>
      <c r="O3" t="e">
        <f t="shared" si="1"/>
        <v>#N/A</v>
      </c>
      <c r="P3" t="e">
        <f t="shared" si="1"/>
        <v>#N/A</v>
      </c>
      <c r="Q3" t="e">
        <f t="shared" si="1"/>
        <v>#N/A</v>
      </c>
      <c r="R3" t="e">
        <f t="shared" si="1"/>
        <v>#N/A</v>
      </c>
      <c r="S3" t="e">
        <f t="shared" si="1"/>
        <v>#N/A</v>
      </c>
      <c r="T3" t="e">
        <f t="shared" si="1"/>
        <v>#N/A</v>
      </c>
      <c r="U3" t="e">
        <f t="shared" si="1"/>
        <v>#N/A</v>
      </c>
      <c r="V3" t="e">
        <f t="shared" si="1"/>
        <v>#N/A</v>
      </c>
      <c r="W3" t="e">
        <f t="shared" si="1"/>
        <v>#N/A</v>
      </c>
      <c r="X3" t="e">
        <f t="shared" si="1"/>
        <v>#N/A</v>
      </c>
      <c r="Y3" t="e">
        <f t="shared" si="1"/>
        <v>#N/A</v>
      </c>
      <c r="Z3" t="e">
        <f t="shared" si="1"/>
        <v>#N/A</v>
      </c>
      <c r="AA3" t="e">
        <f t="shared" si="1"/>
        <v>#N/A</v>
      </c>
      <c r="AB3" t="e">
        <f t="shared" si="1"/>
        <v>#N/A</v>
      </c>
      <c r="AC3" t="e">
        <f t="shared" si="1"/>
        <v>#N/A</v>
      </c>
      <c r="AD3" t="e">
        <f t="shared" si="1"/>
        <v>#N/A</v>
      </c>
      <c r="AE3" t="e">
        <f t="shared" si="1"/>
        <v>#N/A</v>
      </c>
      <c r="AF3" t="e">
        <f t="shared" si="1"/>
        <v>#N/A</v>
      </c>
      <c r="AG3" t="e">
        <f t="shared" si="1"/>
        <v>#N/A</v>
      </c>
      <c r="AH3" t="s">
        <v>34</v>
      </c>
      <c r="AI3" t="s">
        <v>27</v>
      </c>
      <c r="AJ3" t="s">
        <v>28</v>
      </c>
      <c r="AL3" s="8" t="s">
        <v>52</v>
      </c>
      <c r="AM3" s="14"/>
      <c r="AN3" s="15" t="b">
        <f>IF(ISERROR(MATCH(AL3,Eurofins!3:3,0)),FALSE,TRUE)</f>
        <v>0</v>
      </c>
      <c r="AV3" s="8" t="s">
        <v>38</v>
      </c>
      <c r="AW3" s="9" t="s">
        <v>13</v>
      </c>
      <c r="AX3" s="9"/>
      <c r="AY3" s="9"/>
      <c r="AZ3" s="9" t="s">
        <v>40</v>
      </c>
      <c r="BA3" s="9" t="s">
        <v>42</v>
      </c>
      <c r="BB3" s="9" t="s">
        <v>44</v>
      </c>
      <c r="BC3" s="9" t="s">
        <v>43</v>
      </c>
      <c r="BD3" s="9" t="s">
        <v>45</v>
      </c>
      <c r="BE3" s="9" t="s">
        <v>46</v>
      </c>
      <c r="BF3" s="9" t="s">
        <v>41</v>
      </c>
      <c r="BG3" s="9" t="s">
        <v>47</v>
      </c>
      <c r="BH3" s="9" t="s">
        <v>251</v>
      </c>
      <c r="BI3" s="9" t="s">
        <v>50</v>
      </c>
      <c r="BJ3" s="9" t="s">
        <v>49</v>
      </c>
      <c r="BK3" s="9" t="s">
        <v>72</v>
      </c>
      <c r="BL3" s="9" t="s">
        <v>73</v>
      </c>
      <c r="BM3" s="9" t="s">
        <v>74</v>
      </c>
      <c r="BN3" s="9" t="s">
        <v>75</v>
      </c>
      <c r="BO3" s="9" t="s">
        <v>76</v>
      </c>
      <c r="BP3" s="9" t="s">
        <v>91</v>
      </c>
      <c r="BQ3" s="9" t="s">
        <v>77</v>
      </c>
      <c r="BR3" s="9" t="s">
        <v>78</v>
      </c>
      <c r="BS3" s="9" t="s">
        <v>85</v>
      </c>
      <c r="BT3" s="9" t="s">
        <v>86</v>
      </c>
      <c r="BU3" s="9" t="s">
        <v>90</v>
      </c>
      <c r="BV3" s="9" t="s">
        <v>81</v>
      </c>
      <c r="BW3" s="9" t="s">
        <v>48</v>
      </c>
      <c r="BX3" s="9" t="s">
        <v>82</v>
      </c>
      <c r="BY3" s="9" t="s">
        <v>83</v>
      </c>
      <c r="BZ3" s="10" t="s">
        <v>87</v>
      </c>
    </row>
    <row r="4" spans="1:78" x14ac:dyDescent="0.25">
      <c r="A4">
        <f ca="1">IF(1&lt;=$AN$8,1,"End of samples")</f>
        <v>1</v>
      </c>
      <c r="B4" t="e">
        <f t="shared" ref="B4:B35" ca="1" si="2">IF(LEN(C4)&gt;0,SUBSTITUTE(INDIRECT("Eurofins!"&amp;$AN$4&amp;($AN$5+A4)),C4,""),INDIRECT("Eurofins!"&amp;$AN$4&amp;($AN$5+A4)))</f>
        <v>#REF!</v>
      </c>
      <c r="C4" t="str">
        <f ca="1">_xlfn.LET(_xlpm.GetName,INDIRECT("Eurofins!"&amp;$AN$4&amp;($AN$5+A4)),
(_xlfn.IFS(
NOT(
    ISERROR(
        FIND("-",_xlpm.GetName,FIND(" ",_xlpm.GetName,FIND(" ",_xlpm.GetName)+1)+1)
        )
    ),
RIGHT(_xlpm.GetName,
    LEN(
    _xlpm.GetName)-FIND(" ",_xlpm.GetName,FIND(" ",_xlpm.GetName)+1)
    ),
NOT(
    ISERROR(
        FIND(" ",_xlpm.GetName,1)
        )
    ),
RIGHT(_xlpm.GetName,
    LEN(
    _xlpm.GetName)-FIND(" ",_xlpm.GetName,1)
    ),
TRUE,
""
))
)</f>
        <v/>
      </c>
      <c r="D4" s="22" t="e">
        <f ca="1">_xlfn.IFS(INDIRECT("Eurofins!"&amp;SUBSTITUTE(ADDRESS(1,MATCH(D$3,Eurofins!$2:$2,0),4),"1","")&amp;($AN$5+$A4))=0,"",INDIRECT("Eurofins!"&amp;SUBSTITUTE(ADDRESS(1,MATCH(D$3,Eurofins!$2:$2,0),4),"1","")&amp;($AN$5+$A4))="nd","n.d.",LEFT(INDIRECT("Eurofins!"&amp;SUBSTITUTE(ADDRESS(1,MATCH(D$3,Eurofins!$2:$2,0),4),"1","")&amp;($AN$5+$A4)),2)="&lt; ","&lt;&lt;",LEFT(INDIRECT("Eurofins!"&amp;SUBSTITUTE(ADDRESS(1,MATCH(D$3,Eurofins!$2:$2,0),4),"1","")&amp;($AN$5+$A4)),1)="&lt;","&lt;",NOT(ISERROR(VALUE(INDIRECT("Eurofins!"&amp;SUBSTITUTE(ADDRESS(1,MATCH(D$3,Eurofins!$2:$2,0),4),"1","")&amp;($AN$5+$A4))))),VALUE(INDIRECT("Eurofins!"&amp;SUBSTITUTE(ADDRESS(1,MATCH(D$3,Eurofins!$2:$2,0),4),"1","")&amp;($AN$5+$A4))))</f>
        <v>#N/A</v>
      </c>
      <c r="E4" s="22" t="e">
        <f ca="1">_xlfn.IFS(INDIRECT("Eurofins!"&amp;SUBSTITUTE(ADDRESS(1,MATCH(E$3,Eurofins!$2:$2,0),4),"1","")&amp;($AN$5+$A4))=0,"",INDIRECT("Eurofins!"&amp;SUBSTITUTE(ADDRESS(1,MATCH(E$3,Eurofins!$2:$2,0),4),"1","")&amp;($AN$5+$A4))="nd","n.d.",LEFT(INDIRECT("Eurofins!"&amp;SUBSTITUTE(ADDRESS(1,MATCH(E$3,Eurofins!$2:$2,0),4),"1","")&amp;($AN$5+$A4)),2)="&lt; ","&lt;&lt;",LEFT(INDIRECT("Eurofins!"&amp;SUBSTITUTE(ADDRESS(1,MATCH(E$3,Eurofins!$2:$2,0),4),"1","")&amp;($AN$5+$A4)),1)="&lt;","&lt;",NOT(ISERROR(VALUE(INDIRECT("Eurofins!"&amp;SUBSTITUTE(ADDRESS(1,MATCH(E$3,Eurofins!$2:$2,0),4),"1","")&amp;($AN$5+$A4))))),VALUE(INDIRECT("Eurofins!"&amp;SUBSTITUTE(ADDRESS(1,MATCH(E$3,Eurofins!$2:$2,0),4),"1","")&amp;($AN$5+$A4))))</f>
        <v>#N/A</v>
      </c>
      <c r="F4" s="22" t="e">
        <f ca="1">_xlfn.IFS(INDIRECT("Eurofins!"&amp;SUBSTITUTE(ADDRESS(1,MATCH(F$3,Eurofins!$2:$2,0),4),"1","")&amp;($AN$5+$A4))=0,"",INDIRECT("Eurofins!"&amp;SUBSTITUTE(ADDRESS(1,MATCH(F$3,Eurofins!$2:$2,0),4),"1","")&amp;($AN$5+$A4))="nd","n.d.",LEFT(INDIRECT("Eurofins!"&amp;SUBSTITUTE(ADDRESS(1,MATCH(F$3,Eurofins!$2:$2,0),4),"1","")&amp;($AN$5+$A4)),2)="&lt; ","&lt;&lt;",LEFT(INDIRECT("Eurofins!"&amp;SUBSTITUTE(ADDRESS(1,MATCH(F$3,Eurofins!$2:$2,0),4),"1","")&amp;($AN$5+$A4)),1)="&lt;","&lt;",NOT(ISERROR(VALUE(INDIRECT("Eurofins!"&amp;SUBSTITUTE(ADDRESS(1,MATCH(F$3,Eurofins!$2:$2,0),4),"1","")&amp;($AN$5+$A4))))),VALUE(INDIRECT("Eurofins!"&amp;SUBSTITUTE(ADDRESS(1,MATCH(F$3,Eurofins!$2:$2,0),4),"1","")&amp;($AN$5+$A4))))</f>
        <v>#N/A</v>
      </c>
      <c r="G4" s="24" t="e">
        <f ca="1" xml:space="preserve">
_xlfn.LET(_xlpm.GetVal,INDIRECT("Eurofins!"&amp;SUBSTITUTE(ADDRESS(1,MATCH(G$3,Eurofins!$2:$2,0),4),"1","")&amp;($AN$5+$A4)),_xlfn.IFS(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4" s="24" t="e">
        <f ca="1" xml:space="preserve">
_xlfn.LET(_xlpm.GetVal,INDIRECT("Eurofins!"&amp;SUBSTITUTE(ADDRESS(1,MATCH(H$3,Eurofins!$2:$2,0),4),"1","")&amp;($AN$5+$A4)),_xlfn.IFS(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4" s="24" t="e">
        <f ca="1" xml:space="preserve">
_xlfn.LET(_xlpm.GetVal,INDIRECT("Eurofins!"&amp;SUBSTITUTE(ADDRESS(1,MATCH(I$3,Eurofins!$2:$2,0),4),"1","")&amp;($AN$5+$A4)),_xlfn.IFS(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4" s="24" t="e">
        <f ca="1" xml:space="preserve">
_xlfn.LET(_xlpm.GetVal,INDIRECT("Eurofins!"&amp;SUBSTITUTE(ADDRESS(1,MATCH(J$3,Eurofins!$2:$2,0),4),"1","")&amp;($AN$5+$A4)),_xlfn.IFS(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4" s="24" t="e">
        <f ca="1" xml:space="preserve">
_xlfn.LET(_xlpm.GetVal,INDIRECT("Eurofins!"&amp;SUBSTITUTE(ADDRESS(1,MATCH(K$3,Eurofins!$2:$2,0),4),"1","")&amp;($AN$5+$A4)),_xlfn.IFS(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4" s="24" t="e">
        <f ca="1" xml:space="preserve">
_xlfn.LET(_xlpm.GetVal,INDIRECT("Eurofins!"&amp;SUBSTITUTE(ADDRESS(1,MATCH(L$3,Eurofins!$2:$2,0),4),"1","")&amp;($AN$5+$A4)),_xlfn.IFS(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4" s="24" t="e">
        <f ca="1" xml:space="preserve">
_xlfn.LET(_xlpm.GetVal,INDIRECT("Eurofins!"&amp;SUBSTITUTE(ADDRESS(1,MATCH(M$3,Eurofins!$2:$2,0),4),"1","")&amp;($AN$5+$A4)),_xlfn.IFS(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4" s="24" t="e">
        <f ca="1" xml:space="preserve">
_xlfn.LET(_xlpm.GetVal,INDIRECT("Eurofins!"&amp;SUBSTITUTE(ADDRESS(1,MATCH(N$3,Eurofins!$2:$2,0),4),"1","")&amp;($AN$5+$A4)),_xlfn.IFS(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4" s="24" t="e">
        <f ca="1" xml:space="preserve">
_xlfn.LET(_xlpm.GetVal,INDIRECT("Eurofins!"&amp;SUBSTITUTE(ADDRESS(1,MATCH(O$3,Eurofins!$2:$2,0),4),"1","")&amp;($AN$5+$A4)),_xlfn.IFS(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4" s="27" t="e">
        <f ca="1">_xlfn.LET(_xlpm.GetVal,INDIRECT("Eurofins!"&amp;SUBSTITUTE(ADDRESS(1,MATCH(P$3,Eurofins!$2:$2,0),4),"1","")&amp;($AN$5+$A4)),
_xlfn.IFS(
(_xlpm.GetVal)=0,
IF($AR$23,IF(INDIRECT("Eurofins!"&amp;$AR$28&amp;($AN$5+$A4))="nd","n.d.",VALUE(INDIRECT("Eurofins!"&amp;$AR$28&amp;($AN$5+$A4)))),""),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4" s="27" t="e">
        <f ca="1">_xlfn.LET(_xlpm.GetVal,INDIRECT("Eurofins!"&amp;SUBSTITUTE(ADDRESS(1,MATCH(Q$3,Eurofins!$2:$2,0),4),"1","")&amp;($AN$5+$A4)),
_xlfn.IFS(
(_xlpm.GetVal)=0,
IF($AR$15,IF(INDIRECT("Eurofins!"&amp;$AR$20&amp;($AN$5+$A4))="nd","n.d.",VALUE(INDIRECT("Eurofins!"&amp;$AR$20&amp;($AN$5+$A4)))),""),
(_xlpm.GetVal)="nd",
"n.d.",
LEFT(_xlpm.GetVal,1)="&lt;",
IF(Q2&lt;&gt;1,"&lt;"&amp;VALUE(SUBSTITUTE(SUBSTITUTE(_xlpm.GetVal,"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4" s="24" t="e">
        <f ca="1" xml:space="preserve">
_xlfn.LET(_xlpm.GetVal,INDIRECT("Eurofins!"&amp;SUBSTITUTE(ADDRESS(1,MATCH(R$3,Eurofins!$2:$2,0),4),"1","")&amp;($AN$5+$A4)),_xlfn.IFS(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4" s="24" t="e">
        <f ca="1" xml:space="preserve">
_xlfn.LET(_xlpm.GetVal,INDIRECT("Eurofins!"&amp;SUBSTITUTE(ADDRESS(1,MATCH(S$3,Eurofins!$2:$2,0),4),"1","")&amp;($AN$5+$A4)),_xlfn.IFS(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4" s="24" t="e">
        <f ca="1" xml:space="preserve">
_xlfn.LET(_xlpm.GetVal,INDIRECT("Eurofins!"&amp;SUBSTITUTE(ADDRESS(1,MATCH(T$3,Eurofins!$2:$2,0),4),"1","")&amp;($AN$5+$A4)),_xlfn.IFS(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4" s="24" t="e">
        <f ca="1" xml:space="preserve">
_xlfn.LET(_xlpm.GetVal,INDIRECT("Eurofins!"&amp;SUBSTITUTE(ADDRESS(1,MATCH(U$3,Eurofins!$2:$2,0),4),"1","")&amp;($AN$5+$A4)),_xlfn.IFS(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4" s="24" t="e">
        <f ca="1" xml:space="preserve">
_xlfn.LET(_xlpm.GetVal,INDIRECT("Eurofins!"&amp;SUBSTITUTE(ADDRESS(1,MATCH(V$3,Eurofins!$2:$2,0),4),"1","")&amp;($AN$5+$A4)),_xlfn.IFS(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4" s="24" t="e">
        <f ca="1" xml:space="preserve">
_xlfn.LET(_xlpm.GetVal,INDIRECT("Eurofins!"&amp;SUBSTITUTE(ADDRESS(1,MATCH(W$3,Eurofins!$2:$2,0),4),"1","")&amp;($AN$5+$A4)),_xlfn.IFS(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4" s="24" t="e">
        <f ca="1" xml:space="preserve">
_xlfn.LET(_xlpm.GetVal,INDIRECT("Eurofins!"&amp;SUBSTITUTE(ADDRESS(1,MATCH(X$3,Eurofins!$2:$2,0),4),"1","")&amp;($AN$5+$A4)),_xlfn.IFS(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4" s="24" t="e">
        <f ca="1" xml:space="preserve">
_xlfn.LET(_xlpm.GetVal,INDIRECT("Eurofins!"&amp;SUBSTITUTE(ADDRESS(1,MATCH(Y$3,Eurofins!$2:$2,0),4),"1","")&amp;($AN$5+$A4)),_xlfn.IFS(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4" s="24" t="e">
        <f ca="1" xml:space="preserve">
_xlfn.LET(_xlpm.GetVal,INDIRECT("Eurofins!"&amp;SUBSTITUTE(ADDRESS(1,MATCH(Z$3,Eurofins!$2:$2,0),4),"1","")&amp;($AN$5+$A4)),_xlfn.IFS(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4" s="24" t="e">
        <f ca="1" xml:space="preserve">
_xlfn.LET(_xlpm.GetVal,INDIRECT("Eurofins!"&amp;SUBSTITUTE(ADDRESS(1,MATCH(AA$3,Eurofins!$2:$2,0),4),"1","")&amp;($AN$5+$A4)),_xlfn.IFS(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4" s="24" t="e">
        <f ca="1" xml:space="preserve">
_xlfn.LET(_xlpm.GetVal,INDIRECT("Eurofins!"&amp;SUBSTITUTE(ADDRESS(1,MATCH(AB$3,Eurofins!$2:$2,0),4),"1","")&amp;($AN$5+$A4)),_xlfn.IFS(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4" s="24" t="e">
        <f ca="1" xml:space="preserve">
_xlfn.LET(_xlpm.GetVal,INDIRECT("Eurofins!"&amp;SUBSTITUTE(ADDRESS(1,MATCH(AC$3,Eurofins!$2:$2,0),4),"1","")&amp;($AN$5+$A4)),_xlfn.IFS(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4" s="24" t="e">
        <f ca="1" xml:space="preserve">
_xlfn.LET(_xlpm.GetVal,INDIRECT("Eurofins!"&amp;SUBSTITUTE(ADDRESS(1,MATCH(AD$3,Eurofins!$2:$2,0),4),"1","")&amp;($AN$5+$A4)),_xlfn.IFS(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4" s="24" t="e">
        <f ca="1" xml:space="preserve">
_xlfn.LET(_xlpm.GetVal,INDIRECT("Eurofins!"&amp;SUBSTITUTE(ADDRESS(1,MATCH(AE$3,Eurofins!$2:$2,0),4),"1","")&amp;($AN$5+$A4)),_xlfn.IFS(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4" s="24" t="e">
        <f ca="1" xml:space="preserve">
_xlfn.LET(_xlpm.GetVal,INDIRECT("Eurofins!"&amp;SUBSTITUTE(ADDRESS(1,MATCH(AF$3,Eurofins!$2:$2,0),4),"1","")&amp;($AN$5+$A4)),_xlfn.IFS(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4" s="24" t="e">
        <f ca="1" xml:space="preserve">
_xlfn.LET(_xlpm.GetVal,INDIRECT("Eurofins!"&amp;SUBSTITUTE(ADDRESS(1,MATCH(AG$3,Eurofins!$2:$2,0),4),"1","")&amp;($AN$5+$A4)),_xlfn.IFS(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4" s="25" t="str">
        <f ca="1">IF(SUMPRODUCT(--ISERROR(AI4:AJ4))&lt;2,IF(SUMIF(AI4:AJ4,"&lt;&gt;#VALUE!")&lt;=ALS_Jord_Kalk!BQ$4,"&lt;"&amp;ALS_Jord_Kalk!BQ$4,SUMIF(AI4:AJ4,"&lt;&gt;#VALUE!")),"#VALUE!")</f>
        <v>#VALUE!</v>
      </c>
      <c r="AI4" s="24" t="e">
        <f ca="1">_xlfn.IFS(INDIRECT("Eurofins!"&amp;SUBSTITUTE(ADDRESS(1,MATCH(AI$3,Eurofins!$2:$2,0),4),"1","")&amp;($AN$5+$A4))=0,"",INDIRECT("Eurofins!"&amp;SUBSTITUTE(ADDRESS(1,MATCH(AI$3,Eurofins!$2:$2,0),4),"1","")&amp;($AN$5+$A4))="nd","n.d.",LEFT(INDIRECT("Eurofins!"&amp;SUBSTITUTE(ADDRESS(1,MATCH(AI$3,Eurofins!$2:$2,0),4),"1","")&amp;($AN$5+$A4)),2)="&lt; ",IF(VALUE(SUBSTITUTE(SUBSTITUTE(INDIRECT("Eurofins!"&amp;SUBSTITUTE(ADDRESS(1,MATCH(AI$3,Eurofins!$2:$2,0),4),"1","")&amp;($AN$5+$A4))," ",""),"&lt;",""))*AI$2&lt;=BS$4,"&lt;"&amp;BS$4,"&lt;"&amp;VALUE(SUBSTITUTE(SUBSTITUTE(INDIRECT("Eurofins!"&amp;SUBSTITUTE(ADDRESS(1,MATCH(AI$3,Eurofins!$2:$2,0),4),"1","")&amp;($AN$5+$A4))," ",""),"&lt;",""))*AI$2),LEFT(INDIRECT("Eurofins!"&amp;SUBSTITUTE(ADDRESS(1,MATCH(AI$3,Eurofins!$2:$2,0),4),"1","")&amp;($AN$5+$A4)),1)="&lt;",IF(VALUE(SUBSTITUTE(SUBSTITUTE(INDIRECT("Eurofins!"&amp;SUBSTITUTE(ADDRESS(1,MATCH(AI$3,Eurofins!$2:$2,0),4),"1","")&amp;($AN$5+$A4))," ",""),"&lt;",""))*AI$2&lt;=BS$4,"&lt;"&amp;BS$4,"&lt;"&amp;VALUE(SUBSTITUTE(SUBSTITUTE(INDIRECT("Eurofins!"&amp;SUBSTITUTE(ADDRESS(1,MATCH(AI$3,Eurofins!$2:$2,0),4),"1","")&amp;($AN$5+$A4))," ",""),"&lt;",""))*AI$2),ISNUMBER(VALUE(INDIRECT("Eurofins!"&amp;SUBSTITUTE(ADDRESS(1,MATCH(AI$3,Eurofins!$2:$2,0),4),"1","")&amp;($AN$5+$A4)))),IF(VALUE(INDIRECT("Eurofins!"&amp;SUBSTITUTE(ADDRESS(1,MATCH(AI$3,Eurofins!$2:$2,0),4),"1","")&amp;($AN$5+$A4)))*AI$2&lt;=BS$4,"&lt;"&amp;BS$4,VALUE(INDIRECT("Eurofins!"&amp;SUBSTITUTE(ADDRESS(1,MATCH(AI$3,Eurofins!$2:$2,0),4),"1","")&amp;($AN$5+$A4)))))</f>
        <v>#N/A</v>
      </c>
      <c r="AJ4" s="24" t="e">
        <f ca="1">_xlfn.IFS(INDIRECT("Eurofins!"&amp;SUBSTITUTE(ADDRESS(1,MATCH(AJ$3,Eurofins!$2:$2,0),4),"1","")&amp;($AN$5+$A4))=0,"",INDIRECT("Eurofins!"&amp;SUBSTITUTE(ADDRESS(1,MATCH(AJ$3,Eurofins!$2:$2,0),4),"1","")&amp;($AN$5+$A4))="nd","n.d.",LEFT(INDIRECT("Eurofins!"&amp;SUBSTITUTE(ADDRESS(1,MATCH(AJ$3,Eurofins!$2:$2,0),4),"1","")&amp;($AN$5+$A4)),2)="&lt; ",IF(VALUE(SUBSTITUTE(SUBSTITUTE(INDIRECT("Eurofins!"&amp;SUBSTITUTE(ADDRESS(1,MATCH(AJ$3,Eurofins!$2:$2,0),4),"1","")&amp;($AN$5+$A4))," ",""),"&lt;",""))*AJ$2&lt;=BT$4,"&lt;"&amp;BT$4,"&lt;"&amp;VALUE(SUBSTITUTE(SUBSTITUTE(INDIRECT("Eurofins!"&amp;SUBSTITUTE(ADDRESS(1,MATCH(AJ$3,Eurofins!$2:$2,0),4),"1","")&amp;($AN$5+$A4))," ",""),"&lt;",""))*AJ$2),LEFT(INDIRECT("Eurofins!"&amp;SUBSTITUTE(ADDRESS(1,MATCH(AJ$3,Eurofins!$2:$2,0),4),"1","")&amp;($AN$5+$A4)),1)="&lt;",IF(VALUE(SUBSTITUTE(SUBSTITUTE(INDIRECT("Eurofins!"&amp;SUBSTITUTE(ADDRESS(1,MATCH(AJ$3,Eurofins!$2:$2,0),4),"1","")&amp;($AN$5+$A4))," ",""),"&lt;",""))*AJ$2&lt;=BT$4,"&lt;"&amp;BT$4,"&lt;"&amp;VALUE(SUBSTITUTE(SUBSTITUTE(INDIRECT("Eurofins!"&amp;SUBSTITUTE(ADDRESS(1,MATCH(AJ$3,Eurofins!$2:$2,0),4),"1","")&amp;($AN$5+$A4))," ",""),"&lt;",""))*AJ$2),ISNUMBER(VALUE(INDIRECT("Eurofins!"&amp;SUBSTITUTE(ADDRESS(1,MATCH(AJ$3,Eurofins!$2:$2,0),4),"1","")&amp;($AN$5+$A4)))),IF(VALUE(INDIRECT("Eurofins!"&amp;SUBSTITUTE(ADDRESS(1,MATCH(AJ$3,Eurofins!$2:$2,0),4),"1","")&amp;($AN$5+$A4)))*AJ$2&lt;=BT$4,"&lt;"&amp;BT$4,VALUE(INDIRECT("Eurofins!"&amp;SUBSTITUTE(ADDRESS(1,MATCH(AJ$3,Eurofins!$2:$2,0),4),"1","")&amp;($AN$5+$A4)))))</f>
        <v>#N/A</v>
      </c>
      <c r="AL4" s="16" t="str">
        <f>AL3&amp;" column"</f>
        <v>Prøvereferanse column</v>
      </c>
      <c r="AN4" s="17" t="b">
        <f>IF(AN3,SUBSTITUTE(ADDRESS(1,MATCH(AL3,Eurofins!3:3,0),4),"1",""))</f>
        <v>0</v>
      </c>
      <c r="AV4" s="11" t="s">
        <v>54</v>
      </c>
      <c r="AW4" s="12">
        <v>0.1</v>
      </c>
      <c r="AX4" s="12"/>
      <c r="AY4" s="12"/>
      <c r="AZ4" s="12">
        <v>1</v>
      </c>
      <c r="BA4" s="12">
        <v>0.2</v>
      </c>
      <c r="BB4" s="12">
        <v>0.5</v>
      </c>
      <c r="BC4" s="12">
        <v>0.5</v>
      </c>
      <c r="BD4" s="12">
        <v>0.01</v>
      </c>
      <c r="BE4" s="12">
        <v>0.5</v>
      </c>
      <c r="BF4" s="12">
        <v>1</v>
      </c>
      <c r="BG4" s="12">
        <v>2</v>
      </c>
      <c r="BH4" s="12">
        <v>2.5</v>
      </c>
      <c r="BI4" s="12">
        <f>0.002*1000</f>
        <v>2</v>
      </c>
      <c r="BJ4" s="12">
        <f>0.08*1000</f>
        <v>80</v>
      </c>
      <c r="BK4" s="12">
        <f>0.01*1000</f>
        <v>10</v>
      </c>
      <c r="BL4" s="12">
        <f t="shared" ref="BL4:BZ4" si="3">0.01*1000</f>
        <v>10</v>
      </c>
      <c r="BM4" s="12">
        <f t="shared" si="3"/>
        <v>10</v>
      </c>
      <c r="BN4" s="12">
        <f t="shared" si="3"/>
        <v>10</v>
      </c>
      <c r="BO4" s="12">
        <f t="shared" si="3"/>
        <v>10</v>
      </c>
      <c r="BP4" s="12">
        <f t="shared" si="3"/>
        <v>10</v>
      </c>
      <c r="BQ4" s="12">
        <f t="shared" si="3"/>
        <v>10</v>
      </c>
      <c r="BR4" s="12">
        <f t="shared" si="3"/>
        <v>10</v>
      </c>
      <c r="BS4" s="12">
        <f t="shared" si="3"/>
        <v>10</v>
      </c>
      <c r="BT4" s="12">
        <f t="shared" si="3"/>
        <v>10</v>
      </c>
      <c r="BU4" s="12">
        <f t="shared" si="3"/>
        <v>10</v>
      </c>
      <c r="BV4" s="12">
        <f t="shared" si="3"/>
        <v>10</v>
      </c>
      <c r="BW4" s="12">
        <f t="shared" si="3"/>
        <v>10</v>
      </c>
      <c r="BX4" s="12">
        <f t="shared" si="3"/>
        <v>10</v>
      </c>
      <c r="BY4" s="12">
        <f t="shared" si="3"/>
        <v>10</v>
      </c>
      <c r="BZ4" s="12">
        <f t="shared" si="3"/>
        <v>10</v>
      </c>
    </row>
    <row r="5" spans="1:78" x14ac:dyDescent="0.25">
      <c r="A5">
        <f t="shared" ref="A5:A36" ca="1" si="4">IF((A4+1)&lt;=$AN$8,A4+1,"End of samples")</f>
        <v>2</v>
      </c>
      <c r="B5" t="e">
        <f t="shared" ca="1" si="2"/>
        <v>#REF!</v>
      </c>
      <c r="C5" t="str">
        <f t="shared" ref="C5:C68" ca="1" si="5">_xlfn.LET(_xlpm.GetName,INDIRECT("Eurofins!"&amp;$AN$4&amp;($AN$5+A5)),
(_xlfn.IFS(
NOT(
    ISERROR(
        FIND("-",_xlpm.GetName,FIND(" ",_xlpm.GetName,FIND(" ",_xlpm.GetName)+1)+1)
        )
    ),
RIGHT(_xlpm.GetName,
    LEN(
    _xlpm.GetName)-FIND(" ",_xlpm.GetName,FIND(" ",_xlpm.GetName)+1)
    ),
NOT(
    ISERROR(
        FIND(" ",_xlpm.GetName,1)
        )
    ),
RIGHT(_xlpm.GetName,
    LEN(
    _xlpm.GetName)-FIND(" ",_xlpm.GetName,1)
    ),
TRUE,
""
))
)</f>
        <v/>
      </c>
      <c r="D5" s="22" t="e">
        <f ca="1">_xlfn.IFS(INDIRECT("Eurofins!"&amp;SUBSTITUTE(ADDRESS(1,MATCH(D$3,Eurofins!$2:$2,0),4),"1","")&amp;($AN$5+$A5))=0,"",INDIRECT("Eurofins!"&amp;SUBSTITUTE(ADDRESS(1,MATCH(D$3,Eurofins!$2:$2,0),4),"1","")&amp;($AN$5+$A5))="nd","n.d.",LEFT(INDIRECT("Eurofins!"&amp;SUBSTITUTE(ADDRESS(1,MATCH(D$3,Eurofins!$2:$2,0),4),"1","")&amp;($AN$5+$A5)),2)="&lt; ","&lt;&lt;",LEFT(INDIRECT("Eurofins!"&amp;SUBSTITUTE(ADDRESS(1,MATCH(D$3,Eurofins!$2:$2,0),4),"1","")&amp;($AN$5+$A5)),1)="&lt;","&lt;",NOT(ISERROR(VALUE(INDIRECT("Eurofins!"&amp;SUBSTITUTE(ADDRESS(1,MATCH(D$3,Eurofins!$2:$2,0),4),"1","")&amp;($AN$5+$A5))))),VALUE(INDIRECT("Eurofins!"&amp;SUBSTITUTE(ADDRESS(1,MATCH(D$3,Eurofins!$2:$2,0),4),"1","")&amp;($AN$5+$A5))))</f>
        <v>#N/A</v>
      </c>
      <c r="E5" s="22" t="e">
        <f ca="1">_xlfn.IFS(INDIRECT("Eurofins!"&amp;SUBSTITUTE(ADDRESS(1,MATCH(E$3,Eurofins!$2:$2,0),4),"1","")&amp;($AN$5+$A5))=0,"",INDIRECT("Eurofins!"&amp;SUBSTITUTE(ADDRESS(1,MATCH(E$3,Eurofins!$2:$2,0),4),"1","")&amp;($AN$5+$A5))="nd","n.d.",LEFT(INDIRECT("Eurofins!"&amp;SUBSTITUTE(ADDRESS(1,MATCH(E$3,Eurofins!$2:$2,0),4),"1","")&amp;($AN$5+$A5)),2)="&lt; ","&lt;&lt;",LEFT(INDIRECT("Eurofins!"&amp;SUBSTITUTE(ADDRESS(1,MATCH(E$3,Eurofins!$2:$2,0),4),"1","")&amp;($AN$5+$A5)),1)="&lt;","&lt;",NOT(ISERROR(VALUE(INDIRECT("Eurofins!"&amp;SUBSTITUTE(ADDRESS(1,MATCH(E$3,Eurofins!$2:$2,0),4),"1","")&amp;($AN$5+$A5))))),VALUE(INDIRECT("Eurofins!"&amp;SUBSTITUTE(ADDRESS(1,MATCH(E$3,Eurofins!$2:$2,0),4),"1","")&amp;($AN$5+$A5))))</f>
        <v>#N/A</v>
      </c>
      <c r="F5" s="22" t="e">
        <f ca="1">_xlfn.IFS(INDIRECT("Eurofins!"&amp;SUBSTITUTE(ADDRESS(1,MATCH(F$3,Eurofins!$2:$2,0),4),"1","")&amp;($AN$5+$A5))=0,"",INDIRECT("Eurofins!"&amp;SUBSTITUTE(ADDRESS(1,MATCH(F$3,Eurofins!$2:$2,0),4),"1","")&amp;($AN$5+$A5))="nd","n.d.",LEFT(INDIRECT("Eurofins!"&amp;SUBSTITUTE(ADDRESS(1,MATCH(F$3,Eurofins!$2:$2,0),4),"1","")&amp;($AN$5+$A5)),2)="&lt; ","&lt;&lt;",LEFT(INDIRECT("Eurofins!"&amp;SUBSTITUTE(ADDRESS(1,MATCH(F$3,Eurofins!$2:$2,0),4),"1","")&amp;($AN$5+$A5)),1)="&lt;","&lt;",NOT(ISERROR(VALUE(INDIRECT("Eurofins!"&amp;SUBSTITUTE(ADDRESS(1,MATCH(F$3,Eurofins!$2:$2,0),4),"1","")&amp;($AN$5+$A5))))),VALUE(INDIRECT("Eurofins!"&amp;SUBSTITUTE(ADDRESS(1,MATCH(F$3,Eurofins!$2:$2,0),4),"1","")&amp;($AN$5+$A5))))</f>
        <v>#N/A</v>
      </c>
      <c r="G5" s="24" t="e">
        <f ca="1" xml:space="preserve">
_xlfn.LET(_xlpm.GetVal,INDIRECT("Eurofins!"&amp;SUBSTITUTE(ADDRESS(1,MATCH(G$3,Eurofins!$2:$2,0),4),"1","")&amp;($AN$5+$A5)),_xlfn.IFS(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5" s="24" t="e">
        <f ca="1" xml:space="preserve">
_xlfn.LET(_xlpm.GetVal,INDIRECT("Eurofins!"&amp;SUBSTITUTE(ADDRESS(1,MATCH(H$3,Eurofins!$2:$2,0),4),"1","")&amp;($AN$5+$A5)),_xlfn.IFS(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5" s="24" t="e">
        <f ca="1" xml:space="preserve">
_xlfn.LET(_xlpm.GetVal,INDIRECT("Eurofins!"&amp;SUBSTITUTE(ADDRESS(1,MATCH(I$3,Eurofins!$2:$2,0),4),"1","")&amp;($AN$5+$A5)),_xlfn.IFS(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5" s="24" t="e">
        <f ca="1" xml:space="preserve">
_xlfn.LET(_xlpm.GetVal,INDIRECT("Eurofins!"&amp;SUBSTITUTE(ADDRESS(1,MATCH(J$3,Eurofins!$2:$2,0),4),"1","")&amp;($AN$5+$A5)),_xlfn.IFS(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5" s="24" t="e">
        <f ca="1" xml:space="preserve">
_xlfn.LET(_xlpm.GetVal,INDIRECT("Eurofins!"&amp;SUBSTITUTE(ADDRESS(1,MATCH(K$3,Eurofins!$2:$2,0),4),"1","")&amp;($AN$5+$A5)),_xlfn.IFS(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5" s="24" t="e">
        <f ca="1" xml:space="preserve">
_xlfn.LET(_xlpm.GetVal,INDIRECT("Eurofins!"&amp;SUBSTITUTE(ADDRESS(1,MATCH(L$3,Eurofins!$2:$2,0),4),"1","")&amp;($AN$5+$A5)),_xlfn.IFS(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5" s="24" t="e">
        <f ca="1" xml:space="preserve">
_xlfn.LET(_xlpm.GetVal,INDIRECT("Eurofins!"&amp;SUBSTITUTE(ADDRESS(1,MATCH(M$3,Eurofins!$2:$2,0),4),"1","")&amp;($AN$5+$A5)),_xlfn.IFS(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5" s="24" t="e">
        <f ca="1" xml:space="preserve">
_xlfn.LET(_xlpm.GetVal,INDIRECT("Eurofins!"&amp;SUBSTITUTE(ADDRESS(1,MATCH(N$3,Eurofins!$2:$2,0),4),"1","")&amp;($AN$5+$A5)),_xlfn.IFS(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5" s="24" t="e">
        <f ca="1" xml:space="preserve">
_xlfn.LET(_xlpm.GetVal,INDIRECT("Eurofins!"&amp;SUBSTITUTE(ADDRESS(1,MATCH(O$3,Eurofins!$2:$2,0),4),"1","")&amp;($AN$5+$A5)),_xlfn.IFS(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5" s="27" t="e">
        <f ca="1">_xlfn.LET(_xlpm.GetVal,INDIRECT("Eurofins!"&amp;SUBSTITUTE(ADDRESS(1,MATCH(P$3,Eurofins!$2:$2,0),4),"1","")&amp;($AN$5+$A5)),
_xlfn.IFS(
(_xlpm.GetVal)=0,
IF($AR$23,IF(INDIRECT("Eurofins!"&amp;$AR$28&amp;($AN$5+$A5))="nd","n.d.",VALUE(INDIRECT("Eurofins!"&amp;$AR$28&amp;($AN$5+$A5)))),""),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5" s="27" t="e">
        <f ca="1">_xlfn.LET(_xlpm.GetVal,INDIRECT("Eurofins!"&amp;SUBSTITUTE(ADDRESS(1,MATCH(Q$3,Eurofins!$2:$2,0),4),"1","")&amp;($AN$5+$A5)),
_xlfn.IFS(
(_xlpm.GetVal)=0,
IF($AR$15,IF(INDIRECT("Eurofins!"&amp;$AR$20&amp;($AN$5+$A5))="nd","n.d.",VALUE(INDIRECT("Eurofins!"&amp;$AR$20&amp;($AN$5+$A5)))),""),
(_xlpm.GetVal)="nd",
"n.d.",
LEFT(_xlpm.GetVal,1)="&lt;",
IF(Q3&lt;&gt;1,"&lt;"&amp;VALUE(SUBSTITUTE(SUBSTITUTE(_xlpm.GetVal,"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5" s="24" t="e">
        <f ca="1" xml:space="preserve">
_xlfn.LET(_xlpm.GetVal,INDIRECT("Eurofins!"&amp;SUBSTITUTE(ADDRESS(1,MATCH(R$3,Eurofins!$2:$2,0),4),"1","")&amp;($AN$5+$A5)),_xlfn.IFS(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5" s="24" t="e">
        <f ca="1" xml:space="preserve">
_xlfn.LET(_xlpm.GetVal,INDIRECT("Eurofins!"&amp;SUBSTITUTE(ADDRESS(1,MATCH(S$3,Eurofins!$2:$2,0),4),"1","")&amp;($AN$5+$A5)),_xlfn.IFS(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5" s="24" t="e">
        <f ca="1" xml:space="preserve">
_xlfn.LET(_xlpm.GetVal,INDIRECT("Eurofins!"&amp;SUBSTITUTE(ADDRESS(1,MATCH(T$3,Eurofins!$2:$2,0),4),"1","")&amp;($AN$5+$A5)),_xlfn.IFS(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5" s="24" t="e">
        <f ca="1" xml:space="preserve">
_xlfn.LET(_xlpm.GetVal,INDIRECT("Eurofins!"&amp;SUBSTITUTE(ADDRESS(1,MATCH(U$3,Eurofins!$2:$2,0),4),"1","")&amp;($AN$5+$A5)),_xlfn.IFS(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5" s="24" t="e">
        <f ca="1" xml:space="preserve">
_xlfn.LET(_xlpm.GetVal,INDIRECT("Eurofins!"&amp;SUBSTITUTE(ADDRESS(1,MATCH(V$3,Eurofins!$2:$2,0),4),"1","")&amp;($AN$5+$A5)),_xlfn.IFS(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5" s="24" t="e">
        <f ca="1" xml:space="preserve">
_xlfn.LET(_xlpm.GetVal,INDIRECT("Eurofins!"&amp;SUBSTITUTE(ADDRESS(1,MATCH(W$3,Eurofins!$2:$2,0),4),"1","")&amp;($AN$5+$A5)),_xlfn.IFS(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5" s="24" t="e">
        <f ca="1" xml:space="preserve">
_xlfn.LET(_xlpm.GetVal,INDIRECT("Eurofins!"&amp;SUBSTITUTE(ADDRESS(1,MATCH(X$3,Eurofins!$2:$2,0),4),"1","")&amp;($AN$5+$A5)),_xlfn.IFS(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5" s="24" t="e">
        <f ca="1" xml:space="preserve">
_xlfn.LET(_xlpm.GetVal,INDIRECT("Eurofins!"&amp;SUBSTITUTE(ADDRESS(1,MATCH(Y$3,Eurofins!$2:$2,0),4),"1","")&amp;($AN$5+$A5)),_xlfn.IFS(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5" s="24" t="e">
        <f ca="1" xml:space="preserve">
_xlfn.LET(_xlpm.GetVal,INDIRECT("Eurofins!"&amp;SUBSTITUTE(ADDRESS(1,MATCH(Z$3,Eurofins!$2:$2,0),4),"1","")&amp;($AN$5+$A5)),_xlfn.IFS(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5" s="24" t="e">
        <f ca="1" xml:space="preserve">
_xlfn.LET(_xlpm.GetVal,INDIRECT("Eurofins!"&amp;SUBSTITUTE(ADDRESS(1,MATCH(AA$3,Eurofins!$2:$2,0),4),"1","")&amp;($AN$5+$A5)),_xlfn.IFS(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5" s="24" t="e">
        <f ca="1" xml:space="preserve">
_xlfn.LET(_xlpm.GetVal,INDIRECT("Eurofins!"&amp;SUBSTITUTE(ADDRESS(1,MATCH(AB$3,Eurofins!$2:$2,0),4),"1","")&amp;($AN$5+$A5)),_xlfn.IFS(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5" s="24" t="e">
        <f ca="1" xml:space="preserve">
_xlfn.LET(_xlpm.GetVal,INDIRECT("Eurofins!"&amp;SUBSTITUTE(ADDRESS(1,MATCH(AC$3,Eurofins!$2:$2,0),4),"1","")&amp;($AN$5+$A5)),_xlfn.IFS(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5" s="24" t="e">
        <f ca="1" xml:space="preserve">
_xlfn.LET(_xlpm.GetVal,INDIRECT("Eurofins!"&amp;SUBSTITUTE(ADDRESS(1,MATCH(AD$3,Eurofins!$2:$2,0),4),"1","")&amp;($AN$5+$A5)),_xlfn.IFS(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5" s="24" t="e">
        <f ca="1" xml:space="preserve">
_xlfn.LET(_xlpm.GetVal,INDIRECT("Eurofins!"&amp;SUBSTITUTE(ADDRESS(1,MATCH(AE$3,Eurofins!$2:$2,0),4),"1","")&amp;($AN$5+$A5)),_xlfn.IFS(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5" s="24" t="e">
        <f ca="1" xml:space="preserve">
_xlfn.LET(_xlpm.GetVal,INDIRECT("Eurofins!"&amp;SUBSTITUTE(ADDRESS(1,MATCH(AF$3,Eurofins!$2:$2,0),4),"1","")&amp;($AN$5+$A5)),_xlfn.IFS(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5" s="24" t="e">
        <f ca="1" xml:space="preserve">
_xlfn.LET(_xlpm.GetVal,INDIRECT("Eurofins!"&amp;SUBSTITUTE(ADDRESS(1,MATCH(AG$3,Eurofins!$2:$2,0),4),"1","")&amp;($AN$5+$A5)),_xlfn.IFS(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5" s="25" t="str">
        <f ca="1">IF(SUMPRODUCT(--ISERROR(AI5:AJ5))&lt;2,IF(SUMIF(AI5:AJ5,"&lt;&gt;#VALUE!")&lt;=ALS_Jord_Kalk!BQ$4,"&lt;"&amp;ALS_Jord_Kalk!BQ$4,SUMIF(AI5:AJ5,"&lt;&gt;#VALUE!")),"#VALUE!")</f>
        <v>#VALUE!</v>
      </c>
      <c r="AI5" s="24" t="e">
        <f ca="1">_xlfn.IFS(INDIRECT("Eurofins!"&amp;SUBSTITUTE(ADDRESS(1,MATCH(AI$3,Eurofins!$2:$2,0),4),"1","")&amp;($AN$5+$A5))=0,"",INDIRECT("Eurofins!"&amp;SUBSTITUTE(ADDRESS(1,MATCH(AI$3,Eurofins!$2:$2,0),4),"1","")&amp;($AN$5+$A5))="nd","n.d.",LEFT(INDIRECT("Eurofins!"&amp;SUBSTITUTE(ADDRESS(1,MATCH(AI$3,Eurofins!$2:$2,0),4),"1","")&amp;($AN$5+$A5)),2)="&lt; ",IF(VALUE(SUBSTITUTE(SUBSTITUTE(INDIRECT("Eurofins!"&amp;SUBSTITUTE(ADDRESS(1,MATCH(AI$3,Eurofins!$2:$2,0),4),"1","")&amp;($AN$5+$A5))," ",""),"&lt;",""))*AI$2&lt;=BS$4,"&lt;"&amp;BS$4,"&lt;"&amp;VALUE(SUBSTITUTE(SUBSTITUTE(INDIRECT("Eurofins!"&amp;SUBSTITUTE(ADDRESS(1,MATCH(AI$3,Eurofins!$2:$2,0),4),"1","")&amp;($AN$5+$A5))," ",""),"&lt;",""))*AI$2),LEFT(INDIRECT("Eurofins!"&amp;SUBSTITUTE(ADDRESS(1,MATCH(AI$3,Eurofins!$2:$2,0),4),"1","")&amp;($AN$5+$A5)),1)="&lt;",IF(VALUE(SUBSTITUTE(SUBSTITUTE(INDIRECT("Eurofins!"&amp;SUBSTITUTE(ADDRESS(1,MATCH(AI$3,Eurofins!$2:$2,0),4),"1","")&amp;($AN$5+$A5))," ",""),"&lt;",""))*AI$2&lt;=BS$4,"&lt;"&amp;BS$4,"&lt;"&amp;VALUE(SUBSTITUTE(SUBSTITUTE(INDIRECT("Eurofins!"&amp;SUBSTITUTE(ADDRESS(1,MATCH(AI$3,Eurofins!$2:$2,0),4),"1","")&amp;($AN$5+$A5))," ",""),"&lt;",""))*AI$2),ISNUMBER(VALUE(INDIRECT("Eurofins!"&amp;SUBSTITUTE(ADDRESS(1,MATCH(AI$3,Eurofins!$2:$2,0),4),"1","")&amp;($AN$5+$A5)))),IF(VALUE(INDIRECT("Eurofins!"&amp;SUBSTITUTE(ADDRESS(1,MATCH(AI$3,Eurofins!$2:$2,0),4),"1","")&amp;($AN$5+$A5)))*AI$2&lt;=BS$4,"&lt;"&amp;BS$4,VALUE(INDIRECT("Eurofins!"&amp;SUBSTITUTE(ADDRESS(1,MATCH(AI$3,Eurofins!$2:$2,0),4),"1","")&amp;($AN$5+$A5)))))</f>
        <v>#N/A</v>
      </c>
      <c r="AJ5" s="24" t="e">
        <f ca="1">_xlfn.IFS(INDIRECT("Eurofins!"&amp;SUBSTITUTE(ADDRESS(1,MATCH(AJ$3,Eurofins!$2:$2,0),4),"1","")&amp;($AN$5+$A5))=0,"",INDIRECT("Eurofins!"&amp;SUBSTITUTE(ADDRESS(1,MATCH(AJ$3,Eurofins!$2:$2,0),4),"1","")&amp;($AN$5+$A5))="nd","n.d.",LEFT(INDIRECT("Eurofins!"&amp;SUBSTITUTE(ADDRESS(1,MATCH(AJ$3,Eurofins!$2:$2,0),4),"1","")&amp;($AN$5+$A5)),2)="&lt; ",IF(VALUE(SUBSTITUTE(SUBSTITUTE(INDIRECT("Eurofins!"&amp;SUBSTITUTE(ADDRESS(1,MATCH(AJ$3,Eurofins!$2:$2,0),4),"1","")&amp;($AN$5+$A5))," ",""),"&lt;",""))*AJ$2&lt;=BT$4,"&lt;"&amp;BT$4,"&lt;"&amp;VALUE(SUBSTITUTE(SUBSTITUTE(INDIRECT("Eurofins!"&amp;SUBSTITUTE(ADDRESS(1,MATCH(AJ$3,Eurofins!$2:$2,0),4),"1","")&amp;($AN$5+$A5))," ",""),"&lt;",""))*AJ$2),LEFT(INDIRECT("Eurofins!"&amp;SUBSTITUTE(ADDRESS(1,MATCH(AJ$3,Eurofins!$2:$2,0),4),"1","")&amp;($AN$5+$A5)),1)="&lt;",IF(VALUE(SUBSTITUTE(SUBSTITUTE(INDIRECT("Eurofins!"&amp;SUBSTITUTE(ADDRESS(1,MATCH(AJ$3,Eurofins!$2:$2,0),4),"1","")&amp;($AN$5+$A5))," ",""),"&lt;",""))*AJ$2&lt;=BT$4,"&lt;"&amp;BT$4,"&lt;"&amp;VALUE(SUBSTITUTE(SUBSTITUTE(INDIRECT("Eurofins!"&amp;SUBSTITUTE(ADDRESS(1,MATCH(AJ$3,Eurofins!$2:$2,0),4),"1","")&amp;($AN$5+$A5))," ",""),"&lt;",""))*AJ$2),ISNUMBER(VALUE(INDIRECT("Eurofins!"&amp;SUBSTITUTE(ADDRESS(1,MATCH(AJ$3,Eurofins!$2:$2,0),4),"1","")&amp;($AN$5+$A5)))),IF(VALUE(INDIRECT("Eurofins!"&amp;SUBSTITUTE(ADDRESS(1,MATCH(AJ$3,Eurofins!$2:$2,0),4),"1","")&amp;($AN$5+$A5)))*AJ$2&lt;=BT$4,"&lt;"&amp;BT$4,VALUE(INDIRECT("Eurofins!"&amp;SUBSTITUTE(ADDRESS(1,MATCH(AJ$3,Eurofins!$2:$2,0),4),"1","")&amp;($AN$5+$A5)))))</f>
        <v>#N/A</v>
      </c>
      <c r="AL5" s="16" t="str">
        <f>AL3&amp;" row"</f>
        <v>Prøvereferanse row</v>
      </c>
      <c r="AN5" s="17">
        <v>3</v>
      </c>
    </row>
    <row r="6" spans="1:78" x14ac:dyDescent="0.25">
      <c r="A6">
        <f t="shared" ca="1" si="4"/>
        <v>3</v>
      </c>
      <c r="B6" t="e">
        <f t="shared" ca="1" si="2"/>
        <v>#REF!</v>
      </c>
      <c r="C6" t="str">
        <f t="shared" ca="1" si="5"/>
        <v/>
      </c>
      <c r="D6" s="22" t="e">
        <f ca="1">_xlfn.IFS(INDIRECT("Eurofins!"&amp;SUBSTITUTE(ADDRESS(1,MATCH(D$3,Eurofins!$2:$2,0),4),"1","")&amp;($AN$5+$A6))=0,"",INDIRECT("Eurofins!"&amp;SUBSTITUTE(ADDRESS(1,MATCH(D$3,Eurofins!$2:$2,0),4),"1","")&amp;($AN$5+$A6))="nd","n.d.",LEFT(INDIRECT("Eurofins!"&amp;SUBSTITUTE(ADDRESS(1,MATCH(D$3,Eurofins!$2:$2,0),4),"1","")&amp;($AN$5+$A6)),2)="&lt; ","&lt;&lt;",LEFT(INDIRECT("Eurofins!"&amp;SUBSTITUTE(ADDRESS(1,MATCH(D$3,Eurofins!$2:$2,0),4),"1","")&amp;($AN$5+$A6)),1)="&lt;","&lt;",NOT(ISERROR(VALUE(INDIRECT("Eurofins!"&amp;SUBSTITUTE(ADDRESS(1,MATCH(D$3,Eurofins!$2:$2,0),4),"1","")&amp;($AN$5+$A6))))),VALUE(INDIRECT("Eurofins!"&amp;SUBSTITUTE(ADDRESS(1,MATCH(D$3,Eurofins!$2:$2,0),4),"1","")&amp;($AN$5+$A6))))</f>
        <v>#N/A</v>
      </c>
      <c r="E6" s="22" t="e">
        <f ca="1">_xlfn.IFS(INDIRECT("Eurofins!"&amp;SUBSTITUTE(ADDRESS(1,MATCH(E$3,Eurofins!$2:$2,0),4),"1","")&amp;($AN$5+$A6))=0,"",INDIRECT("Eurofins!"&amp;SUBSTITUTE(ADDRESS(1,MATCH(E$3,Eurofins!$2:$2,0),4),"1","")&amp;($AN$5+$A6))="nd","n.d.",LEFT(INDIRECT("Eurofins!"&amp;SUBSTITUTE(ADDRESS(1,MATCH(E$3,Eurofins!$2:$2,0),4),"1","")&amp;($AN$5+$A6)),2)="&lt; ","&lt;&lt;",LEFT(INDIRECT("Eurofins!"&amp;SUBSTITUTE(ADDRESS(1,MATCH(E$3,Eurofins!$2:$2,0),4),"1","")&amp;($AN$5+$A6)),1)="&lt;","&lt;",NOT(ISERROR(VALUE(INDIRECT("Eurofins!"&amp;SUBSTITUTE(ADDRESS(1,MATCH(E$3,Eurofins!$2:$2,0),4),"1","")&amp;($AN$5+$A6))))),VALUE(INDIRECT("Eurofins!"&amp;SUBSTITUTE(ADDRESS(1,MATCH(E$3,Eurofins!$2:$2,0),4),"1","")&amp;($AN$5+$A6))))</f>
        <v>#N/A</v>
      </c>
      <c r="F6" s="22" t="e">
        <f ca="1">_xlfn.IFS(INDIRECT("Eurofins!"&amp;SUBSTITUTE(ADDRESS(1,MATCH(F$3,Eurofins!$2:$2,0),4),"1","")&amp;($AN$5+$A6))=0,"",INDIRECT("Eurofins!"&amp;SUBSTITUTE(ADDRESS(1,MATCH(F$3,Eurofins!$2:$2,0),4),"1","")&amp;($AN$5+$A6))="nd","n.d.",LEFT(INDIRECT("Eurofins!"&amp;SUBSTITUTE(ADDRESS(1,MATCH(F$3,Eurofins!$2:$2,0),4),"1","")&amp;($AN$5+$A6)),2)="&lt; ","&lt;&lt;",LEFT(INDIRECT("Eurofins!"&amp;SUBSTITUTE(ADDRESS(1,MATCH(F$3,Eurofins!$2:$2,0),4),"1","")&amp;($AN$5+$A6)),1)="&lt;","&lt;",NOT(ISERROR(VALUE(INDIRECT("Eurofins!"&amp;SUBSTITUTE(ADDRESS(1,MATCH(F$3,Eurofins!$2:$2,0),4),"1","")&amp;($AN$5+$A6))))),VALUE(INDIRECT("Eurofins!"&amp;SUBSTITUTE(ADDRESS(1,MATCH(F$3,Eurofins!$2:$2,0),4),"1","")&amp;($AN$5+$A6))))</f>
        <v>#N/A</v>
      </c>
      <c r="G6" s="24" t="e">
        <f ca="1" xml:space="preserve">
_xlfn.LET(_xlpm.GetVal,INDIRECT("Eurofins!"&amp;SUBSTITUTE(ADDRESS(1,MATCH(G$3,Eurofins!$2:$2,0),4),"1","")&amp;($AN$5+$A6)),_xlfn.IFS(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6" s="24" t="e">
        <f ca="1" xml:space="preserve">
_xlfn.LET(_xlpm.GetVal,INDIRECT("Eurofins!"&amp;SUBSTITUTE(ADDRESS(1,MATCH(H$3,Eurofins!$2:$2,0),4),"1","")&amp;($AN$5+$A6)),_xlfn.IFS(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6" s="24" t="e">
        <f ca="1" xml:space="preserve">
_xlfn.LET(_xlpm.GetVal,INDIRECT("Eurofins!"&amp;SUBSTITUTE(ADDRESS(1,MATCH(I$3,Eurofins!$2:$2,0),4),"1","")&amp;($AN$5+$A6)),_xlfn.IFS(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6" s="24" t="e">
        <f ca="1" xml:space="preserve">
_xlfn.LET(_xlpm.GetVal,INDIRECT("Eurofins!"&amp;SUBSTITUTE(ADDRESS(1,MATCH(J$3,Eurofins!$2:$2,0),4),"1","")&amp;($AN$5+$A6)),_xlfn.IFS(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6" s="24" t="e">
        <f ca="1" xml:space="preserve">
_xlfn.LET(_xlpm.GetVal,INDIRECT("Eurofins!"&amp;SUBSTITUTE(ADDRESS(1,MATCH(K$3,Eurofins!$2:$2,0),4),"1","")&amp;($AN$5+$A6)),_xlfn.IFS(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6" s="24" t="e">
        <f ca="1" xml:space="preserve">
_xlfn.LET(_xlpm.GetVal,INDIRECT("Eurofins!"&amp;SUBSTITUTE(ADDRESS(1,MATCH(L$3,Eurofins!$2:$2,0),4),"1","")&amp;($AN$5+$A6)),_xlfn.IFS(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6" s="24" t="e">
        <f ca="1" xml:space="preserve">
_xlfn.LET(_xlpm.GetVal,INDIRECT("Eurofins!"&amp;SUBSTITUTE(ADDRESS(1,MATCH(M$3,Eurofins!$2:$2,0),4),"1","")&amp;($AN$5+$A6)),_xlfn.IFS(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6" s="24" t="e">
        <f ca="1" xml:space="preserve">
_xlfn.LET(_xlpm.GetVal,INDIRECT("Eurofins!"&amp;SUBSTITUTE(ADDRESS(1,MATCH(N$3,Eurofins!$2:$2,0),4),"1","")&amp;($AN$5+$A6)),_xlfn.IFS(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6" s="24" t="e">
        <f ca="1" xml:space="preserve">
_xlfn.LET(_xlpm.GetVal,INDIRECT("Eurofins!"&amp;SUBSTITUTE(ADDRESS(1,MATCH(O$3,Eurofins!$2:$2,0),4),"1","")&amp;($AN$5+$A6)),_xlfn.IFS(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6" s="27" t="e">
        <f ca="1">_xlfn.LET(_xlpm.GetVal,INDIRECT("Eurofins!"&amp;SUBSTITUTE(ADDRESS(1,MATCH(P$3,Eurofins!$2:$2,0),4),"1","")&amp;($AN$5+$A6)),
_xlfn.IFS(
(_xlpm.GetVal)=0,
IF($AR$23,IF(INDIRECT("Eurofins!"&amp;$AR$28&amp;($AN$5+$A6))="nd","n.d.",VALUE(INDIRECT("Eurofins!"&amp;$AR$28&amp;($AN$5+$A6)))),""),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6" s="27" t="e">
        <f ca="1">_xlfn.LET(_xlpm.GetVal,INDIRECT("Eurofins!"&amp;SUBSTITUTE(ADDRESS(1,MATCH(Q$3,Eurofins!$2:$2,0),4),"1","")&amp;($AN$5+$A6)),
_xlfn.IFS(
(_xlpm.GetVal)=0,
IF($AR$15,IF(INDIRECT("Eurofins!"&amp;$AR$20&amp;($AN$5+$A6))="nd","n.d.",VALUE(INDIRECT("Eurofins!"&amp;$AR$20&amp;($AN$5+$A6)))),""),
(_xlpm.GetVal)="nd",
"n.d.",
LEFT(_xlpm.GetVal,1)="&lt;",
IF(Q4&lt;&gt;1,"&lt;"&amp;VALUE(SUBSTITUTE(SUBSTITUTE(_xlpm.GetVal,"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6" s="24" t="e">
        <f ca="1" xml:space="preserve">
_xlfn.LET(_xlpm.GetVal,INDIRECT("Eurofins!"&amp;SUBSTITUTE(ADDRESS(1,MATCH(R$3,Eurofins!$2:$2,0),4),"1","")&amp;($AN$5+$A6)),_xlfn.IFS(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6" s="24" t="e">
        <f ca="1" xml:space="preserve">
_xlfn.LET(_xlpm.GetVal,INDIRECT("Eurofins!"&amp;SUBSTITUTE(ADDRESS(1,MATCH(S$3,Eurofins!$2:$2,0),4),"1","")&amp;($AN$5+$A6)),_xlfn.IFS(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6" s="24" t="e">
        <f ca="1" xml:space="preserve">
_xlfn.LET(_xlpm.GetVal,INDIRECT("Eurofins!"&amp;SUBSTITUTE(ADDRESS(1,MATCH(T$3,Eurofins!$2:$2,0),4),"1","")&amp;($AN$5+$A6)),_xlfn.IFS(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6" s="24" t="e">
        <f ca="1" xml:space="preserve">
_xlfn.LET(_xlpm.GetVal,INDIRECT("Eurofins!"&amp;SUBSTITUTE(ADDRESS(1,MATCH(U$3,Eurofins!$2:$2,0),4),"1","")&amp;($AN$5+$A6)),_xlfn.IFS(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6" s="24" t="e">
        <f ca="1" xml:space="preserve">
_xlfn.LET(_xlpm.GetVal,INDIRECT("Eurofins!"&amp;SUBSTITUTE(ADDRESS(1,MATCH(V$3,Eurofins!$2:$2,0),4),"1","")&amp;($AN$5+$A6)),_xlfn.IFS(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6" s="24" t="e">
        <f ca="1" xml:space="preserve">
_xlfn.LET(_xlpm.GetVal,INDIRECT("Eurofins!"&amp;SUBSTITUTE(ADDRESS(1,MATCH(W$3,Eurofins!$2:$2,0),4),"1","")&amp;($AN$5+$A6)),_xlfn.IFS(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6" s="24" t="e">
        <f ca="1" xml:space="preserve">
_xlfn.LET(_xlpm.GetVal,INDIRECT("Eurofins!"&amp;SUBSTITUTE(ADDRESS(1,MATCH(X$3,Eurofins!$2:$2,0),4),"1","")&amp;($AN$5+$A6)),_xlfn.IFS(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6" s="24" t="e">
        <f ca="1" xml:space="preserve">
_xlfn.LET(_xlpm.GetVal,INDIRECT("Eurofins!"&amp;SUBSTITUTE(ADDRESS(1,MATCH(Y$3,Eurofins!$2:$2,0),4),"1","")&amp;($AN$5+$A6)),_xlfn.IFS(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6" s="24" t="e">
        <f ca="1" xml:space="preserve">
_xlfn.LET(_xlpm.GetVal,INDIRECT("Eurofins!"&amp;SUBSTITUTE(ADDRESS(1,MATCH(Z$3,Eurofins!$2:$2,0),4),"1","")&amp;($AN$5+$A6)),_xlfn.IFS(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6" s="24" t="e">
        <f ca="1" xml:space="preserve">
_xlfn.LET(_xlpm.GetVal,INDIRECT("Eurofins!"&amp;SUBSTITUTE(ADDRESS(1,MATCH(AA$3,Eurofins!$2:$2,0),4),"1","")&amp;($AN$5+$A6)),_xlfn.IFS(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6" s="24" t="e">
        <f ca="1" xml:space="preserve">
_xlfn.LET(_xlpm.GetVal,INDIRECT("Eurofins!"&amp;SUBSTITUTE(ADDRESS(1,MATCH(AB$3,Eurofins!$2:$2,0),4),"1","")&amp;($AN$5+$A6)),_xlfn.IFS(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6" s="24" t="e">
        <f ca="1" xml:space="preserve">
_xlfn.LET(_xlpm.GetVal,INDIRECT("Eurofins!"&amp;SUBSTITUTE(ADDRESS(1,MATCH(AC$3,Eurofins!$2:$2,0),4),"1","")&amp;($AN$5+$A6)),_xlfn.IFS(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6" s="24" t="e">
        <f ca="1" xml:space="preserve">
_xlfn.LET(_xlpm.GetVal,INDIRECT("Eurofins!"&amp;SUBSTITUTE(ADDRESS(1,MATCH(AD$3,Eurofins!$2:$2,0),4),"1","")&amp;($AN$5+$A6)),_xlfn.IFS(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6" s="24" t="e">
        <f ca="1" xml:space="preserve">
_xlfn.LET(_xlpm.GetVal,INDIRECT("Eurofins!"&amp;SUBSTITUTE(ADDRESS(1,MATCH(AE$3,Eurofins!$2:$2,0),4),"1","")&amp;($AN$5+$A6)),_xlfn.IFS(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6" s="24" t="e">
        <f ca="1" xml:space="preserve">
_xlfn.LET(_xlpm.GetVal,INDIRECT("Eurofins!"&amp;SUBSTITUTE(ADDRESS(1,MATCH(AF$3,Eurofins!$2:$2,0),4),"1","")&amp;($AN$5+$A6)),_xlfn.IFS(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6" s="24" t="e">
        <f ca="1" xml:space="preserve">
_xlfn.LET(_xlpm.GetVal,INDIRECT("Eurofins!"&amp;SUBSTITUTE(ADDRESS(1,MATCH(AG$3,Eurofins!$2:$2,0),4),"1","")&amp;($AN$5+$A6)),_xlfn.IFS(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6" s="25" t="str">
        <f ca="1">IF(SUMPRODUCT(--ISERROR(AI6:AJ6))&lt;2,IF(SUMIF(AI6:AJ6,"&lt;&gt;#VALUE!")&lt;=ALS_Jord_Kalk!BQ$4,"&lt;"&amp;ALS_Jord_Kalk!BQ$4,SUMIF(AI6:AJ6,"&lt;&gt;#VALUE!")),"#VALUE!")</f>
        <v>#VALUE!</v>
      </c>
      <c r="AI6" s="24" t="e">
        <f ca="1">_xlfn.IFS(INDIRECT("Eurofins!"&amp;SUBSTITUTE(ADDRESS(1,MATCH(AI$3,Eurofins!$2:$2,0),4),"1","")&amp;($AN$5+$A6))=0,"",INDIRECT("Eurofins!"&amp;SUBSTITUTE(ADDRESS(1,MATCH(AI$3,Eurofins!$2:$2,0),4),"1","")&amp;($AN$5+$A6))="nd","n.d.",LEFT(INDIRECT("Eurofins!"&amp;SUBSTITUTE(ADDRESS(1,MATCH(AI$3,Eurofins!$2:$2,0),4),"1","")&amp;($AN$5+$A6)),2)="&lt; ",IF(VALUE(SUBSTITUTE(SUBSTITUTE(INDIRECT("Eurofins!"&amp;SUBSTITUTE(ADDRESS(1,MATCH(AI$3,Eurofins!$2:$2,0),4),"1","")&amp;($AN$5+$A6))," ",""),"&lt;",""))*AI$2&lt;=BS$4,"&lt;"&amp;BS$4,"&lt;"&amp;VALUE(SUBSTITUTE(SUBSTITUTE(INDIRECT("Eurofins!"&amp;SUBSTITUTE(ADDRESS(1,MATCH(AI$3,Eurofins!$2:$2,0),4),"1","")&amp;($AN$5+$A6))," ",""),"&lt;",""))*AI$2),LEFT(INDIRECT("Eurofins!"&amp;SUBSTITUTE(ADDRESS(1,MATCH(AI$3,Eurofins!$2:$2,0),4),"1","")&amp;($AN$5+$A6)),1)="&lt;",IF(VALUE(SUBSTITUTE(SUBSTITUTE(INDIRECT("Eurofins!"&amp;SUBSTITUTE(ADDRESS(1,MATCH(AI$3,Eurofins!$2:$2,0),4),"1","")&amp;($AN$5+$A6))," ",""),"&lt;",""))*AI$2&lt;=BS$4,"&lt;"&amp;BS$4,"&lt;"&amp;VALUE(SUBSTITUTE(SUBSTITUTE(INDIRECT("Eurofins!"&amp;SUBSTITUTE(ADDRESS(1,MATCH(AI$3,Eurofins!$2:$2,0),4),"1","")&amp;($AN$5+$A6))," ",""),"&lt;",""))*AI$2),ISNUMBER(VALUE(INDIRECT("Eurofins!"&amp;SUBSTITUTE(ADDRESS(1,MATCH(AI$3,Eurofins!$2:$2,0),4),"1","")&amp;($AN$5+$A6)))),IF(VALUE(INDIRECT("Eurofins!"&amp;SUBSTITUTE(ADDRESS(1,MATCH(AI$3,Eurofins!$2:$2,0),4),"1","")&amp;($AN$5+$A6)))*AI$2&lt;=BS$4,"&lt;"&amp;BS$4,VALUE(INDIRECT("Eurofins!"&amp;SUBSTITUTE(ADDRESS(1,MATCH(AI$3,Eurofins!$2:$2,0),4),"1","")&amp;($AN$5+$A6)))))</f>
        <v>#N/A</v>
      </c>
      <c r="AJ6" s="24" t="e">
        <f ca="1">_xlfn.IFS(INDIRECT("Eurofins!"&amp;SUBSTITUTE(ADDRESS(1,MATCH(AJ$3,Eurofins!$2:$2,0),4),"1","")&amp;($AN$5+$A6))=0,"",INDIRECT("Eurofins!"&amp;SUBSTITUTE(ADDRESS(1,MATCH(AJ$3,Eurofins!$2:$2,0),4),"1","")&amp;($AN$5+$A6))="nd","n.d.",LEFT(INDIRECT("Eurofins!"&amp;SUBSTITUTE(ADDRESS(1,MATCH(AJ$3,Eurofins!$2:$2,0),4),"1","")&amp;($AN$5+$A6)),2)="&lt; ",IF(VALUE(SUBSTITUTE(SUBSTITUTE(INDIRECT("Eurofins!"&amp;SUBSTITUTE(ADDRESS(1,MATCH(AJ$3,Eurofins!$2:$2,0),4),"1","")&amp;($AN$5+$A6))," ",""),"&lt;",""))*AJ$2&lt;=BT$4,"&lt;"&amp;BT$4,"&lt;"&amp;VALUE(SUBSTITUTE(SUBSTITUTE(INDIRECT("Eurofins!"&amp;SUBSTITUTE(ADDRESS(1,MATCH(AJ$3,Eurofins!$2:$2,0),4),"1","")&amp;($AN$5+$A6))," ",""),"&lt;",""))*AJ$2),LEFT(INDIRECT("Eurofins!"&amp;SUBSTITUTE(ADDRESS(1,MATCH(AJ$3,Eurofins!$2:$2,0),4),"1","")&amp;($AN$5+$A6)),1)="&lt;",IF(VALUE(SUBSTITUTE(SUBSTITUTE(INDIRECT("Eurofins!"&amp;SUBSTITUTE(ADDRESS(1,MATCH(AJ$3,Eurofins!$2:$2,0),4),"1","")&amp;($AN$5+$A6))," ",""),"&lt;",""))*AJ$2&lt;=BT$4,"&lt;"&amp;BT$4,"&lt;"&amp;VALUE(SUBSTITUTE(SUBSTITUTE(INDIRECT("Eurofins!"&amp;SUBSTITUTE(ADDRESS(1,MATCH(AJ$3,Eurofins!$2:$2,0),4),"1","")&amp;($AN$5+$A6))," ",""),"&lt;",""))*AJ$2),ISNUMBER(VALUE(INDIRECT("Eurofins!"&amp;SUBSTITUTE(ADDRESS(1,MATCH(AJ$3,Eurofins!$2:$2,0),4),"1","")&amp;($AN$5+$A6)))),IF(VALUE(INDIRECT("Eurofins!"&amp;SUBSTITUTE(ADDRESS(1,MATCH(AJ$3,Eurofins!$2:$2,0),4),"1","")&amp;($AN$5+$A6)))*AJ$2&lt;=BT$4,"&lt;"&amp;BT$4,VALUE(INDIRECT("Eurofins!"&amp;SUBSTITUTE(ADDRESS(1,MATCH(AJ$3,Eurofins!$2:$2,0),4),"1","")&amp;($AN$5+$A6)))))</f>
        <v>#N/A</v>
      </c>
      <c r="AL6" s="16" t="s">
        <v>62</v>
      </c>
      <c r="AN6" s="17" t="b">
        <v>1</v>
      </c>
      <c r="AP6" s="8" t="s">
        <v>68</v>
      </c>
      <c r="AQ6" s="9"/>
      <c r="AR6" s="14" t="b">
        <f>IF(COUNTIF(Eurofins!2:2,T3)&lt;&gt;0,TRUE,FALSE)</f>
        <v>0</v>
      </c>
      <c r="AS6" s="15"/>
      <c r="AV6" s="5" t="s">
        <v>324</v>
      </c>
    </row>
    <row r="7" spans="1:78" x14ac:dyDescent="0.25">
      <c r="A7">
        <f t="shared" ca="1" si="4"/>
        <v>4</v>
      </c>
      <c r="B7" t="e">
        <f t="shared" ca="1" si="2"/>
        <v>#REF!</v>
      </c>
      <c r="C7" t="str">
        <f t="shared" ca="1" si="5"/>
        <v/>
      </c>
      <c r="D7" s="22" t="e">
        <f ca="1">_xlfn.IFS(INDIRECT("Eurofins!"&amp;SUBSTITUTE(ADDRESS(1,MATCH(D$3,Eurofins!$2:$2,0),4),"1","")&amp;($AN$5+$A7))=0,"",INDIRECT("Eurofins!"&amp;SUBSTITUTE(ADDRESS(1,MATCH(D$3,Eurofins!$2:$2,0),4),"1","")&amp;($AN$5+$A7))="nd","n.d.",LEFT(INDIRECT("Eurofins!"&amp;SUBSTITUTE(ADDRESS(1,MATCH(D$3,Eurofins!$2:$2,0),4),"1","")&amp;($AN$5+$A7)),2)="&lt; ","&lt;&lt;",LEFT(INDIRECT("Eurofins!"&amp;SUBSTITUTE(ADDRESS(1,MATCH(D$3,Eurofins!$2:$2,0),4),"1","")&amp;($AN$5+$A7)),1)="&lt;","&lt;",NOT(ISERROR(VALUE(INDIRECT("Eurofins!"&amp;SUBSTITUTE(ADDRESS(1,MATCH(D$3,Eurofins!$2:$2,0),4),"1","")&amp;($AN$5+$A7))))),VALUE(INDIRECT("Eurofins!"&amp;SUBSTITUTE(ADDRESS(1,MATCH(D$3,Eurofins!$2:$2,0),4),"1","")&amp;($AN$5+$A7))))</f>
        <v>#N/A</v>
      </c>
      <c r="E7" s="22" t="e">
        <f ca="1">_xlfn.IFS(INDIRECT("Eurofins!"&amp;SUBSTITUTE(ADDRESS(1,MATCH(E$3,Eurofins!$2:$2,0),4),"1","")&amp;($AN$5+$A7))=0,"",INDIRECT("Eurofins!"&amp;SUBSTITUTE(ADDRESS(1,MATCH(E$3,Eurofins!$2:$2,0),4),"1","")&amp;($AN$5+$A7))="nd","n.d.",LEFT(INDIRECT("Eurofins!"&amp;SUBSTITUTE(ADDRESS(1,MATCH(E$3,Eurofins!$2:$2,0),4),"1","")&amp;($AN$5+$A7)),2)="&lt; ","&lt;&lt;",LEFT(INDIRECT("Eurofins!"&amp;SUBSTITUTE(ADDRESS(1,MATCH(E$3,Eurofins!$2:$2,0),4),"1","")&amp;($AN$5+$A7)),1)="&lt;","&lt;",NOT(ISERROR(VALUE(INDIRECT("Eurofins!"&amp;SUBSTITUTE(ADDRESS(1,MATCH(E$3,Eurofins!$2:$2,0),4),"1","")&amp;($AN$5+$A7))))),VALUE(INDIRECT("Eurofins!"&amp;SUBSTITUTE(ADDRESS(1,MATCH(E$3,Eurofins!$2:$2,0),4),"1","")&amp;($AN$5+$A7))))</f>
        <v>#N/A</v>
      </c>
      <c r="F7" s="22" t="e">
        <f ca="1">_xlfn.IFS(INDIRECT("Eurofins!"&amp;SUBSTITUTE(ADDRESS(1,MATCH(F$3,Eurofins!$2:$2,0),4),"1","")&amp;($AN$5+$A7))=0,"",INDIRECT("Eurofins!"&amp;SUBSTITUTE(ADDRESS(1,MATCH(F$3,Eurofins!$2:$2,0),4),"1","")&amp;($AN$5+$A7))="nd","n.d.",LEFT(INDIRECT("Eurofins!"&amp;SUBSTITUTE(ADDRESS(1,MATCH(F$3,Eurofins!$2:$2,0),4),"1","")&amp;($AN$5+$A7)),2)="&lt; ","&lt;&lt;",LEFT(INDIRECT("Eurofins!"&amp;SUBSTITUTE(ADDRESS(1,MATCH(F$3,Eurofins!$2:$2,0),4),"1","")&amp;($AN$5+$A7)),1)="&lt;","&lt;",NOT(ISERROR(VALUE(INDIRECT("Eurofins!"&amp;SUBSTITUTE(ADDRESS(1,MATCH(F$3,Eurofins!$2:$2,0),4),"1","")&amp;($AN$5+$A7))))),VALUE(INDIRECT("Eurofins!"&amp;SUBSTITUTE(ADDRESS(1,MATCH(F$3,Eurofins!$2:$2,0),4),"1","")&amp;($AN$5+$A7))))</f>
        <v>#N/A</v>
      </c>
      <c r="G7" s="24" t="e">
        <f ca="1" xml:space="preserve">
_xlfn.LET(_xlpm.GetVal,INDIRECT("Eurofins!"&amp;SUBSTITUTE(ADDRESS(1,MATCH(G$3,Eurofins!$2:$2,0),4),"1","")&amp;($AN$5+$A7)),_xlfn.IFS(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7" s="24" t="e">
        <f ca="1" xml:space="preserve">
_xlfn.LET(_xlpm.GetVal,INDIRECT("Eurofins!"&amp;SUBSTITUTE(ADDRESS(1,MATCH(H$3,Eurofins!$2:$2,0),4),"1","")&amp;($AN$5+$A7)),_xlfn.IFS(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7" s="24" t="e">
        <f ca="1" xml:space="preserve">
_xlfn.LET(_xlpm.GetVal,INDIRECT("Eurofins!"&amp;SUBSTITUTE(ADDRESS(1,MATCH(I$3,Eurofins!$2:$2,0),4),"1","")&amp;($AN$5+$A7)),_xlfn.IFS(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7" s="24" t="e">
        <f ca="1" xml:space="preserve">
_xlfn.LET(_xlpm.GetVal,INDIRECT("Eurofins!"&amp;SUBSTITUTE(ADDRESS(1,MATCH(J$3,Eurofins!$2:$2,0),4),"1","")&amp;($AN$5+$A7)),_xlfn.IFS(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7" s="24" t="e">
        <f ca="1" xml:space="preserve">
_xlfn.LET(_xlpm.GetVal,INDIRECT("Eurofins!"&amp;SUBSTITUTE(ADDRESS(1,MATCH(K$3,Eurofins!$2:$2,0),4),"1","")&amp;($AN$5+$A7)),_xlfn.IFS(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7" s="24" t="e">
        <f ca="1" xml:space="preserve">
_xlfn.LET(_xlpm.GetVal,INDIRECT("Eurofins!"&amp;SUBSTITUTE(ADDRESS(1,MATCH(L$3,Eurofins!$2:$2,0),4),"1","")&amp;($AN$5+$A7)),_xlfn.IFS(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7" s="24" t="e">
        <f ca="1" xml:space="preserve">
_xlfn.LET(_xlpm.GetVal,INDIRECT("Eurofins!"&amp;SUBSTITUTE(ADDRESS(1,MATCH(M$3,Eurofins!$2:$2,0),4),"1","")&amp;($AN$5+$A7)),_xlfn.IFS(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7" s="24" t="e">
        <f ca="1" xml:space="preserve">
_xlfn.LET(_xlpm.GetVal,INDIRECT("Eurofins!"&amp;SUBSTITUTE(ADDRESS(1,MATCH(N$3,Eurofins!$2:$2,0),4),"1","")&amp;($AN$5+$A7)),_xlfn.IFS(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7" s="24" t="e">
        <f ca="1" xml:space="preserve">
_xlfn.LET(_xlpm.GetVal,INDIRECT("Eurofins!"&amp;SUBSTITUTE(ADDRESS(1,MATCH(O$3,Eurofins!$2:$2,0),4),"1","")&amp;($AN$5+$A7)),_xlfn.IFS(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7" s="27" t="e">
        <f ca="1">_xlfn.LET(_xlpm.GetVal,INDIRECT("Eurofins!"&amp;SUBSTITUTE(ADDRESS(1,MATCH(P$3,Eurofins!$2:$2,0),4),"1","")&amp;($AN$5+$A7)),
_xlfn.IFS(
(_xlpm.GetVal)=0,
IF($AR$23,IF(INDIRECT("Eurofins!"&amp;$AR$28&amp;($AN$5+$A7))="nd","n.d.",VALUE(INDIRECT("Eurofins!"&amp;$AR$28&amp;($AN$5+$A7)))),""),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7" s="27" t="e">
        <f ca="1">_xlfn.LET(_xlpm.GetVal,INDIRECT("Eurofins!"&amp;SUBSTITUTE(ADDRESS(1,MATCH(Q$3,Eurofins!$2:$2,0),4),"1","")&amp;($AN$5+$A7)),
_xlfn.IFS(
(_xlpm.GetVal)=0,
IF($AR$15,IF(INDIRECT("Eurofins!"&amp;$AR$20&amp;($AN$5+$A7))="nd","n.d.",VALUE(INDIRECT("Eurofins!"&amp;$AR$20&amp;($AN$5+$A7)))),""),
(_xlpm.GetVal)="nd",
"n.d.",
LEFT(_xlpm.GetVal,1)="&lt;",
IF(Q5&lt;&gt;1,"&lt;"&amp;VALUE(SUBSTITUTE(SUBSTITUTE(_xlpm.GetVal,"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7" s="24" t="e">
        <f ca="1" xml:space="preserve">
_xlfn.LET(_xlpm.GetVal,INDIRECT("Eurofins!"&amp;SUBSTITUTE(ADDRESS(1,MATCH(R$3,Eurofins!$2:$2,0),4),"1","")&amp;($AN$5+$A7)),_xlfn.IFS(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7" s="24" t="e">
        <f ca="1" xml:space="preserve">
_xlfn.LET(_xlpm.GetVal,INDIRECT("Eurofins!"&amp;SUBSTITUTE(ADDRESS(1,MATCH(S$3,Eurofins!$2:$2,0),4),"1","")&amp;($AN$5+$A7)),_xlfn.IFS(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7" s="24" t="e">
        <f ca="1" xml:space="preserve">
_xlfn.LET(_xlpm.GetVal,INDIRECT("Eurofins!"&amp;SUBSTITUTE(ADDRESS(1,MATCH(T$3,Eurofins!$2:$2,0),4),"1","")&amp;($AN$5+$A7)),_xlfn.IFS(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7" s="24" t="e">
        <f ca="1" xml:space="preserve">
_xlfn.LET(_xlpm.GetVal,INDIRECT("Eurofins!"&amp;SUBSTITUTE(ADDRESS(1,MATCH(U$3,Eurofins!$2:$2,0),4),"1","")&amp;($AN$5+$A7)),_xlfn.IFS(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7" s="24" t="e">
        <f ca="1" xml:space="preserve">
_xlfn.LET(_xlpm.GetVal,INDIRECT("Eurofins!"&amp;SUBSTITUTE(ADDRESS(1,MATCH(V$3,Eurofins!$2:$2,0),4),"1","")&amp;($AN$5+$A7)),_xlfn.IFS(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7" s="24" t="e">
        <f ca="1" xml:space="preserve">
_xlfn.LET(_xlpm.GetVal,INDIRECT("Eurofins!"&amp;SUBSTITUTE(ADDRESS(1,MATCH(W$3,Eurofins!$2:$2,0),4),"1","")&amp;($AN$5+$A7)),_xlfn.IFS(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7" s="24" t="e">
        <f ca="1" xml:space="preserve">
_xlfn.LET(_xlpm.GetVal,INDIRECT("Eurofins!"&amp;SUBSTITUTE(ADDRESS(1,MATCH(X$3,Eurofins!$2:$2,0),4),"1","")&amp;($AN$5+$A7)),_xlfn.IFS(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7" s="24" t="e">
        <f ca="1" xml:space="preserve">
_xlfn.LET(_xlpm.GetVal,INDIRECT("Eurofins!"&amp;SUBSTITUTE(ADDRESS(1,MATCH(Y$3,Eurofins!$2:$2,0),4),"1","")&amp;($AN$5+$A7)),_xlfn.IFS(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7" s="24" t="e">
        <f ca="1" xml:space="preserve">
_xlfn.LET(_xlpm.GetVal,INDIRECT("Eurofins!"&amp;SUBSTITUTE(ADDRESS(1,MATCH(Z$3,Eurofins!$2:$2,0),4),"1","")&amp;($AN$5+$A7)),_xlfn.IFS(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7" s="24" t="e">
        <f ca="1" xml:space="preserve">
_xlfn.LET(_xlpm.GetVal,INDIRECT("Eurofins!"&amp;SUBSTITUTE(ADDRESS(1,MATCH(AA$3,Eurofins!$2:$2,0),4),"1","")&amp;($AN$5+$A7)),_xlfn.IFS(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7" s="24" t="e">
        <f ca="1" xml:space="preserve">
_xlfn.LET(_xlpm.GetVal,INDIRECT("Eurofins!"&amp;SUBSTITUTE(ADDRESS(1,MATCH(AB$3,Eurofins!$2:$2,0),4),"1","")&amp;($AN$5+$A7)),_xlfn.IFS(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7" s="24" t="e">
        <f ca="1" xml:space="preserve">
_xlfn.LET(_xlpm.GetVal,INDIRECT("Eurofins!"&amp;SUBSTITUTE(ADDRESS(1,MATCH(AC$3,Eurofins!$2:$2,0),4),"1","")&amp;($AN$5+$A7)),_xlfn.IFS(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7" s="24" t="e">
        <f ca="1" xml:space="preserve">
_xlfn.LET(_xlpm.GetVal,INDIRECT("Eurofins!"&amp;SUBSTITUTE(ADDRESS(1,MATCH(AD$3,Eurofins!$2:$2,0),4),"1","")&amp;($AN$5+$A7)),_xlfn.IFS(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7" s="24" t="e">
        <f ca="1" xml:space="preserve">
_xlfn.LET(_xlpm.GetVal,INDIRECT("Eurofins!"&amp;SUBSTITUTE(ADDRESS(1,MATCH(AE$3,Eurofins!$2:$2,0),4),"1","")&amp;($AN$5+$A7)),_xlfn.IFS(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7" s="24" t="e">
        <f ca="1" xml:space="preserve">
_xlfn.LET(_xlpm.GetVal,INDIRECT("Eurofins!"&amp;SUBSTITUTE(ADDRESS(1,MATCH(AF$3,Eurofins!$2:$2,0),4),"1","")&amp;($AN$5+$A7)),_xlfn.IFS(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7" s="24" t="e">
        <f ca="1" xml:space="preserve">
_xlfn.LET(_xlpm.GetVal,INDIRECT("Eurofins!"&amp;SUBSTITUTE(ADDRESS(1,MATCH(AG$3,Eurofins!$2:$2,0),4),"1","")&amp;($AN$5+$A7)),_xlfn.IFS(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7" s="25" t="str">
        <f ca="1">IF(SUMPRODUCT(--ISERROR(AI7:AJ7))&lt;2,IF(SUMIF(AI7:AJ7,"&lt;&gt;#VALUE!")&lt;=ALS_Jord_Kalk!BQ$4,"&lt;"&amp;ALS_Jord_Kalk!BQ$4,SUMIF(AI7:AJ7,"&lt;&gt;#VALUE!")),"#VALUE!")</f>
        <v>#VALUE!</v>
      </c>
      <c r="AI7" s="24" t="e">
        <f ca="1">_xlfn.IFS(INDIRECT("Eurofins!"&amp;SUBSTITUTE(ADDRESS(1,MATCH(AI$3,Eurofins!$2:$2,0),4),"1","")&amp;($AN$5+$A7))=0,"",INDIRECT("Eurofins!"&amp;SUBSTITUTE(ADDRESS(1,MATCH(AI$3,Eurofins!$2:$2,0),4),"1","")&amp;($AN$5+$A7))="nd","n.d.",LEFT(INDIRECT("Eurofins!"&amp;SUBSTITUTE(ADDRESS(1,MATCH(AI$3,Eurofins!$2:$2,0),4),"1","")&amp;($AN$5+$A7)),2)="&lt; ",IF(VALUE(SUBSTITUTE(SUBSTITUTE(INDIRECT("Eurofins!"&amp;SUBSTITUTE(ADDRESS(1,MATCH(AI$3,Eurofins!$2:$2,0),4),"1","")&amp;($AN$5+$A7))," ",""),"&lt;",""))*AI$2&lt;=BS$4,"&lt;"&amp;BS$4,"&lt;"&amp;VALUE(SUBSTITUTE(SUBSTITUTE(INDIRECT("Eurofins!"&amp;SUBSTITUTE(ADDRESS(1,MATCH(AI$3,Eurofins!$2:$2,0),4),"1","")&amp;($AN$5+$A7))," ",""),"&lt;",""))*AI$2),LEFT(INDIRECT("Eurofins!"&amp;SUBSTITUTE(ADDRESS(1,MATCH(AI$3,Eurofins!$2:$2,0),4),"1","")&amp;($AN$5+$A7)),1)="&lt;",IF(VALUE(SUBSTITUTE(SUBSTITUTE(INDIRECT("Eurofins!"&amp;SUBSTITUTE(ADDRESS(1,MATCH(AI$3,Eurofins!$2:$2,0),4),"1","")&amp;($AN$5+$A7))," ",""),"&lt;",""))*AI$2&lt;=BS$4,"&lt;"&amp;BS$4,"&lt;"&amp;VALUE(SUBSTITUTE(SUBSTITUTE(INDIRECT("Eurofins!"&amp;SUBSTITUTE(ADDRESS(1,MATCH(AI$3,Eurofins!$2:$2,0),4),"1","")&amp;($AN$5+$A7))," ",""),"&lt;",""))*AI$2),ISNUMBER(VALUE(INDIRECT("Eurofins!"&amp;SUBSTITUTE(ADDRESS(1,MATCH(AI$3,Eurofins!$2:$2,0),4),"1","")&amp;($AN$5+$A7)))),IF(VALUE(INDIRECT("Eurofins!"&amp;SUBSTITUTE(ADDRESS(1,MATCH(AI$3,Eurofins!$2:$2,0),4),"1","")&amp;($AN$5+$A7)))*AI$2&lt;=BS$4,"&lt;"&amp;BS$4,VALUE(INDIRECT("Eurofins!"&amp;SUBSTITUTE(ADDRESS(1,MATCH(AI$3,Eurofins!$2:$2,0),4),"1","")&amp;($AN$5+$A7)))))</f>
        <v>#N/A</v>
      </c>
      <c r="AJ7" s="24" t="e">
        <f ca="1">_xlfn.IFS(INDIRECT("Eurofins!"&amp;SUBSTITUTE(ADDRESS(1,MATCH(AJ$3,Eurofins!$2:$2,0),4),"1","")&amp;($AN$5+$A7))=0,"",INDIRECT("Eurofins!"&amp;SUBSTITUTE(ADDRESS(1,MATCH(AJ$3,Eurofins!$2:$2,0),4),"1","")&amp;($AN$5+$A7))="nd","n.d.",LEFT(INDIRECT("Eurofins!"&amp;SUBSTITUTE(ADDRESS(1,MATCH(AJ$3,Eurofins!$2:$2,0),4),"1","")&amp;($AN$5+$A7)),2)="&lt; ",IF(VALUE(SUBSTITUTE(SUBSTITUTE(INDIRECT("Eurofins!"&amp;SUBSTITUTE(ADDRESS(1,MATCH(AJ$3,Eurofins!$2:$2,0),4),"1","")&amp;($AN$5+$A7))," ",""),"&lt;",""))*AJ$2&lt;=BT$4,"&lt;"&amp;BT$4,"&lt;"&amp;VALUE(SUBSTITUTE(SUBSTITUTE(INDIRECT("Eurofins!"&amp;SUBSTITUTE(ADDRESS(1,MATCH(AJ$3,Eurofins!$2:$2,0),4),"1","")&amp;($AN$5+$A7))," ",""),"&lt;",""))*AJ$2),LEFT(INDIRECT("Eurofins!"&amp;SUBSTITUTE(ADDRESS(1,MATCH(AJ$3,Eurofins!$2:$2,0),4),"1","")&amp;($AN$5+$A7)),1)="&lt;",IF(VALUE(SUBSTITUTE(SUBSTITUTE(INDIRECT("Eurofins!"&amp;SUBSTITUTE(ADDRESS(1,MATCH(AJ$3,Eurofins!$2:$2,0),4),"1","")&amp;($AN$5+$A7))," ",""),"&lt;",""))*AJ$2&lt;=BT$4,"&lt;"&amp;BT$4,"&lt;"&amp;VALUE(SUBSTITUTE(SUBSTITUTE(INDIRECT("Eurofins!"&amp;SUBSTITUTE(ADDRESS(1,MATCH(AJ$3,Eurofins!$2:$2,0),4),"1","")&amp;($AN$5+$A7))," ",""),"&lt;",""))*AJ$2),ISNUMBER(VALUE(INDIRECT("Eurofins!"&amp;SUBSTITUTE(ADDRESS(1,MATCH(AJ$3,Eurofins!$2:$2,0),4),"1","")&amp;($AN$5+$A7)))),IF(VALUE(INDIRECT("Eurofins!"&amp;SUBSTITUTE(ADDRESS(1,MATCH(AJ$3,Eurofins!$2:$2,0),4),"1","")&amp;($AN$5+$A7)))*AJ$2&lt;=BT$4,"&lt;"&amp;BT$4,VALUE(INDIRECT("Eurofins!"&amp;SUBSTITUTE(ADDRESS(1,MATCH(AJ$3,Eurofins!$2:$2,0),4),"1","")&amp;($AN$5+$A7)))))</f>
        <v>#N/A</v>
      </c>
      <c r="AL7" s="16" t="s">
        <v>61</v>
      </c>
      <c r="AN7" s="17" t="b">
        <f ca="1">IF(COUNTA(INDIRECT("Eurofins!"&amp;AN4&amp;"1:"&amp;AN4&amp;"2"))=0,TRUE,FALSE)</f>
        <v>0</v>
      </c>
      <c r="AP7" s="16" t="s">
        <v>65</v>
      </c>
      <c r="AR7" t="b">
        <f>IF(COUNTIF(Eurofins!2:2,T3)&gt;1,TRUE,FALSE)</f>
        <v>0</v>
      </c>
      <c r="AS7" s="17">
        <f>COUNTIF(Eurofins!2:2,T3)</f>
        <v>0</v>
      </c>
      <c r="AW7" t="e" cm="1">
        <f t="array" ref="AW7">INDEX(
    INDEX(Eurofins!$A2:$EE2,MATCH(Eurofins_jord_kalk!AW$9:AW$23,Eurofins!$A2:$EE2,0)),
    MATCH(FALSE,ISERROR(INDEX(Eurofins!$A2:$EE2,MATCH(Eurofins_jord_kalk!AW$9:AW$23,Eurofins!$A2:$EE2,0))),0)
)</f>
        <v>#N/A</v>
      </c>
      <c r="AX7" t="e" cm="1">
        <f t="array" ref="AX7">INDEX(
    INDEX(Eurofins!$A2:$EE2,MATCH(Eurofins_jord_kalk!AX$9:AX$23,Eurofins!$A2:$EE2,0)),
    MATCH(FALSE,ISERROR(INDEX(Eurofins!$A2:$EE2,MATCH(Eurofins_jord_kalk!AX$9:AX$23,Eurofins!$A2:$EE2,0))),0)
)</f>
        <v>#N/A</v>
      </c>
      <c r="AY7" t="e" cm="1">
        <f t="array" ref="AY7">INDEX(
    INDEX(Eurofins!$A2:$EE2,MATCH(Eurofins_jord_kalk!AY$9:AY$23,Eurofins!$A2:$EE2,0)),
    MATCH(FALSE,ISERROR(INDEX(Eurofins!$A2:$EE2,MATCH(Eurofins_jord_kalk!AY$9:AY$23,Eurofins!$A2:$EE2,0))),0)
)</f>
        <v>#N/A</v>
      </c>
      <c r="AZ7" t="e" cm="1">
        <f t="array" ref="AZ7">INDEX(
    INDEX(Eurofins!$A2:$EE2,MATCH(Eurofins_jord_kalk!AZ$9:AZ$23,Eurofins!$A2:$EE2,0)),
    MATCH(FALSE,ISERROR(INDEX(Eurofins!$A2:$EE2,MATCH(Eurofins_jord_kalk!AZ$9:AZ$23,Eurofins!$A2:$EE2,0))),0)
)</f>
        <v>#N/A</v>
      </c>
      <c r="BA7" t="e" cm="1">
        <f t="array" ref="BA7">INDEX(
    INDEX(Eurofins!$A2:$EE2,MATCH(Eurofins_jord_kalk!BA$9:BA$23,Eurofins!$A2:$EE2,0)),
    MATCH(FALSE,ISERROR(INDEX(Eurofins!$A2:$EE2,MATCH(Eurofins_jord_kalk!BA$9:BA$23,Eurofins!$A2:$EE2,0))),0)
)</f>
        <v>#N/A</v>
      </c>
      <c r="BB7" t="e" cm="1">
        <f t="array" ref="BB7">INDEX(
    INDEX(Eurofins!$A2:$EE2,MATCH(Eurofins_jord_kalk!BB$9:BB$23,Eurofins!$A2:$EE2,0)),
    MATCH(FALSE,ISERROR(INDEX(Eurofins!$A2:$EE2,MATCH(Eurofins_jord_kalk!BB$9:BB$23,Eurofins!$A2:$EE2,0))),0)
)</f>
        <v>#N/A</v>
      </c>
      <c r="BC7" t="e" cm="1">
        <f t="array" ref="BC7">INDEX(
    INDEX(Eurofins!$A2:$EE2,MATCH(Eurofins_jord_kalk!BC$9:BC$23,Eurofins!$A2:$EE2,0)),
    MATCH(FALSE,ISERROR(INDEX(Eurofins!$A2:$EE2,MATCH(Eurofins_jord_kalk!BC$9:BC$23,Eurofins!$A2:$EE2,0))),0)
)</f>
        <v>#N/A</v>
      </c>
      <c r="BD7" t="e" cm="1">
        <f t="array" ref="BD7">INDEX(
    INDEX(Eurofins!$A2:$EE2,MATCH(Eurofins_jord_kalk!BD$9:BD$23,Eurofins!$A2:$EE2,0)),
    MATCH(FALSE,ISERROR(INDEX(Eurofins!$A2:$EE2,MATCH(Eurofins_jord_kalk!BD$9:BD$23,Eurofins!$A2:$EE2,0))),0)
)</f>
        <v>#N/A</v>
      </c>
      <c r="BE7" t="e" cm="1">
        <f t="array" ref="BE7">INDEX(
    INDEX(Eurofins!$A2:$EE2,MATCH(Eurofins_jord_kalk!BE$9:BE$23,Eurofins!$A2:$EE2,0)),
    MATCH(FALSE,ISERROR(INDEX(Eurofins!$A2:$EE2,MATCH(Eurofins_jord_kalk!BE$9:BE$23,Eurofins!$A2:$EE2,0))),0)
)</f>
        <v>#N/A</v>
      </c>
      <c r="BF7" t="e" cm="1">
        <f t="array" ref="BF7">INDEX(
    INDEX(Eurofins!$A2:$EE2,MATCH(Eurofins_jord_kalk!BF$9:BF$23,Eurofins!$A2:$EE2,0)),
    MATCH(FALSE,ISERROR(INDEX(Eurofins!$A2:$EE2,MATCH(Eurofins_jord_kalk!BF$9:BF$23,Eurofins!$A2:$EE2,0))),0)
)</f>
        <v>#N/A</v>
      </c>
      <c r="BG7" t="e" cm="1">
        <f t="array" ref="BG7">INDEX(
    INDEX(Eurofins!$A2:$EE2,MATCH(Eurofins_jord_kalk!BG$9:BG$23,Eurofins!$A2:$EE2,0)),
    MATCH(FALSE,ISERROR(INDEX(Eurofins!$A2:$EE2,MATCH(Eurofins_jord_kalk!BG$9:BG$23,Eurofins!$A2:$EE2,0))),0)
)</f>
        <v>#N/A</v>
      </c>
      <c r="BH7" t="e" cm="1">
        <f t="array" ref="BH7">INDEX(
    INDEX(Eurofins!$A2:$EE2,MATCH(Eurofins_jord_kalk!BH$9:BH$23,Eurofins!$A2:$EE2,0)),
    MATCH(FALSE,ISERROR(INDEX(Eurofins!$A2:$EE2,MATCH(Eurofins_jord_kalk!BH$9:BH$23,Eurofins!$A2:$EE2,0))),0)
)</f>
        <v>#N/A</v>
      </c>
      <c r="BI7" t="e" cm="1">
        <f t="array" ref="BI7">INDEX(
    INDEX(Eurofins!$A2:$EE2,MATCH(Eurofins_jord_kalk!BI$9:BI$23,Eurofins!$A2:$EE2,0)),
    MATCH(FALSE,ISERROR(INDEX(Eurofins!$A2:$EE2,MATCH(Eurofins_jord_kalk!BI$9:BI$23,Eurofins!$A2:$EE2,0))),0)
)</f>
        <v>#N/A</v>
      </c>
      <c r="BJ7" t="e" cm="1">
        <f t="array" ref="BJ7">INDEX(
    INDEX(Eurofins!$A2:$EE2,MATCH(Eurofins_jord_kalk!BJ$9:BJ$23,Eurofins!$A2:$EE2,0)),
    MATCH(FALSE,ISERROR(INDEX(Eurofins!$A2:$EE2,MATCH(Eurofins_jord_kalk!BJ$9:BJ$23,Eurofins!$A2:$EE2,0))),0)
)</f>
        <v>#N/A</v>
      </c>
      <c r="BK7" t="e" cm="1">
        <f t="array" ref="BK7">INDEX(
    INDEX(Eurofins!$A2:$EE2,MATCH(Eurofins_jord_kalk!BK$9:BK$23,Eurofins!$A2:$EE2,0)),
    MATCH(FALSE,ISERROR(INDEX(Eurofins!$A2:$EE2,MATCH(Eurofins_jord_kalk!BK$9:BK$23,Eurofins!$A2:$EE2,0))),0)
)</f>
        <v>#N/A</v>
      </c>
      <c r="BL7" t="e" cm="1">
        <f t="array" ref="BL7">INDEX(
    INDEX(Eurofins!$A2:$EE2,MATCH(Eurofins_jord_kalk!BL$9:BL$23,Eurofins!$A2:$EE2,0)),
    MATCH(FALSE,ISERROR(INDEX(Eurofins!$A2:$EE2,MATCH(Eurofins_jord_kalk!BL$9:BL$23,Eurofins!$A2:$EE2,0))),0)
)</f>
        <v>#N/A</v>
      </c>
      <c r="BM7" t="e" cm="1">
        <f t="array" ref="BM7">INDEX(
    INDEX(Eurofins!$A2:$EE2,MATCH(Eurofins_jord_kalk!BM$9:BM$23,Eurofins!$A2:$EE2,0)),
    MATCH(FALSE,ISERROR(INDEX(Eurofins!$A2:$EE2,MATCH(Eurofins_jord_kalk!BM$9:BM$23,Eurofins!$A2:$EE2,0))),0)
)</f>
        <v>#N/A</v>
      </c>
      <c r="BN7" t="e" cm="1">
        <f t="array" ref="BN7">INDEX(
    INDEX(Eurofins!$A2:$EE2,MATCH(Eurofins_jord_kalk!BN$9:BN$23,Eurofins!$A2:$EE2,0)),
    MATCH(FALSE,ISERROR(INDEX(Eurofins!$A2:$EE2,MATCH(Eurofins_jord_kalk!BN$9:BN$23,Eurofins!$A2:$EE2,0))),0)
)</f>
        <v>#N/A</v>
      </c>
      <c r="BO7" t="e" cm="1">
        <f t="array" ref="BO7">INDEX(
    INDEX(Eurofins!$A2:$EE2,MATCH(Eurofins_jord_kalk!BO$9:BO$23,Eurofins!$A2:$EE2,0)),
    MATCH(FALSE,ISERROR(INDEX(Eurofins!$A2:$EE2,MATCH(Eurofins_jord_kalk!BO$9:BO$23,Eurofins!$A2:$EE2,0))),0)
)</f>
        <v>#N/A</v>
      </c>
      <c r="BP7" t="e" cm="1">
        <f t="array" ref="BP7">INDEX(
    INDEX(Eurofins!$A2:$EE2,MATCH(Eurofins_jord_kalk!BP$9:BP$23,Eurofins!$A2:$EE2,0)),
    MATCH(FALSE,ISERROR(INDEX(Eurofins!$A2:$EE2,MATCH(Eurofins_jord_kalk!BP$9:BP$23,Eurofins!$A2:$EE2,0))),0)
)</f>
        <v>#N/A</v>
      </c>
      <c r="BQ7" t="e" cm="1">
        <f t="array" ref="BQ7">INDEX(
    INDEX(Eurofins!$A2:$EE2,MATCH(Eurofins_jord_kalk!BQ$9:BQ$23,Eurofins!$A2:$EE2,0)),
    MATCH(FALSE,ISERROR(INDEX(Eurofins!$A2:$EE2,MATCH(Eurofins_jord_kalk!BQ$9:BQ$23,Eurofins!$A2:$EE2,0))),0)
)</f>
        <v>#N/A</v>
      </c>
      <c r="BR7" t="e" cm="1">
        <f t="array" ref="BR7">INDEX(
    INDEX(Eurofins!$A2:$EE2,MATCH(Eurofins_jord_kalk!BR$9:BR$23,Eurofins!$A2:$EE2,0)),
    MATCH(FALSE,ISERROR(INDEX(Eurofins!$A2:$EE2,MATCH(Eurofins_jord_kalk!BR$9:BR$23,Eurofins!$A2:$EE2,0))),0)
)</f>
        <v>#N/A</v>
      </c>
      <c r="BS7" t="e" cm="1">
        <f t="array" ref="BS7">INDEX(
    INDEX(Eurofins!$A2:$EE2,MATCH(Eurofins_jord_kalk!BS$9:BS$23,Eurofins!$A2:$EE2,0)),
    MATCH(FALSE,ISERROR(INDEX(Eurofins!$A2:$EE2,MATCH(Eurofins_jord_kalk!BS$9:BS$23,Eurofins!$A2:$EE2,0))),0)
)</f>
        <v>#N/A</v>
      </c>
      <c r="BT7" t="e" cm="1">
        <f t="array" ref="BT7">INDEX(
    INDEX(Eurofins!$A2:$EE2,MATCH(Eurofins_jord_kalk!BT$9:BT$23,Eurofins!$A2:$EE2,0)),
    MATCH(FALSE,ISERROR(INDEX(Eurofins!$A2:$EE2,MATCH(Eurofins_jord_kalk!BT$9:BT$23,Eurofins!$A2:$EE2,0))),0)
)</f>
        <v>#N/A</v>
      </c>
      <c r="BU7" t="e" cm="1">
        <f t="array" ref="BU7">INDEX(
    INDEX(Eurofins!$A2:$EE2,MATCH(Eurofins_jord_kalk!BU$9:BU$23,Eurofins!$A2:$EE2,0)),
    MATCH(FALSE,ISERROR(INDEX(Eurofins!$A2:$EE2,MATCH(Eurofins_jord_kalk!BU$9:BU$23,Eurofins!$A2:$EE2,0))),0)
)</f>
        <v>#N/A</v>
      </c>
      <c r="BV7" t="e" cm="1">
        <f t="array" ref="BV7">INDEX(
    INDEX(Eurofins!$A2:$EE2,MATCH(Eurofins_jord_kalk!BV$9:BV$23,Eurofins!$A2:$EE2,0)),
    MATCH(FALSE,ISERROR(INDEX(Eurofins!$A2:$EE2,MATCH(Eurofins_jord_kalk!BV$9:BV$23,Eurofins!$A2:$EE2,0))),0)
)</f>
        <v>#N/A</v>
      </c>
      <c r="BW7" t="e" cm="1">
        <f t="array" ref="BW7">INDEX(
    INDEX(Eurofins!$A2:$EE2,MATCH(Eurofins_jord_kalk!BW$9:BW$23,Eurofins!$A2:$EE2,0)),
    MATCH(FALSE,ISERROR(INDEX(Eurofins!$A2:$EE2,MATCH(Eurofins_jord_kalk!BW$9:BW$23,Eurofins!$A2:$EE2,0))),0)
)</f>
        <v>#N/A</v>
      </c>
      <c r="BX7" t="e" cm="1">
        <f t="array" ref="BX7">INDEX(
    INDEX(Eurofins!$A2:$EE2,MATCH(Eurofins_jord_kalk!BX$9:BX$23,Eurofins!$A2:$EE2,0)),
    MATCH(FALSE,ISERROR(INDEX(Eurofins!$A2:$EE2,MATCH(Eurofins_jord_kalk!BX$9:BX$23,Eurofins!$A2:$EE2,0))),0)
)</f>
        <v>#N/A</v>
      </c>
      <c r="BY7" t="e" cm="1">
        <f t="array" ref="BY7">INDEX(
    INDEX(Eurofins!$A2:$EE2,MATCH(Eurofins_jord_kalk!BY$9:BY$23,Eurofins!$A2:$EE2,0)),
    MATCH(FALSE,ISERROR(INDEX(Eurofins!$A2:$EE2,MATCH(Eurofins_jord_kalk!BY$9:BY$23,Eurofins!$A2:$EE2,0))),0)
)</f>
        <v>#N/A</v>
      </c>
      <c r="BZ7" t="e" cm="1">
        <f t="array" ref="BZ7">INDEX(
    INDEX(Eurofins!$A2:$EE2,MATCH(Eurofins_jord_kalk!BZ$9:BZ$23,Eurofins!$A2:$EE2,0)),
    MATCH(FALSE,ISERROR(INDEX(Eurofins!$A2:$EE2,MATCH(Eurofins_jord_kalk!BZ$9:BZ$23,Eurofins!$A2:$EE2,0))),0)
)</f>
        <v>#N/A</v>
      </c>
    </row>
    <row r="8" spans="1:78" x14ac:dyDescent="0.25">
      <c r="A8">
        <f t="shared" ca="1" si="4"/>
        <v>5</v>
      </c>
      <c r="B8" t="e">
        <f t="shared" ca="1" si="2"/>
        <v>#REF!</v>
      </c>
      <c r="C8" t="str">
        <f t="shared" ca="1" si="5"/>
        <v/>
      </c>
      <c r="D8" s="22" t="e">
        <f ca="1">_xlfn.IFS(INDIRECT("Eurofins!"&amp;SUBSTITUTE(ADDRESS(1,MATCH(D$3,Eurofins!$2:$2,0),4),"1","")&amp;($AN$5+$A8))=0,"",INDIRECT("Eurofins!"&amp;SUBSTITUTE(ADDRESS(1,MATCH(D$3,Eurofins!$2:$2,0),4),"1","")&amp;($AN$5+$A8))="nd","n.d.",LEFT(INDIRECT("Eurofins!"&amp;SUBSTITUTE(ADDRESS(1,MATCH(D$3,Eurofins!$2:$2,0),4),"1","")&amp;($AN$5+$A8)),2)="&lt; ","&lt;&lt;",LEFT(INDIRECT("Eurofins!"&amp;SUBSTITUTE(ADDRESS(1,MATCH(D$3,Eurofins!$2:$2,0),4),"1","")&amp;($AN$5+$A8)),1)="&lt;","&lt;",NOT(ISERROR(VALUE(INDIRECT("Eurofins!"&amp;SUBSTITUTE(ADDRESS(1,MATCH(D$3,Eurofins!$2:$2,0),4),"1","")&amp;($AN$5+$A8))))),VALUE(INDIRECT("Eurofins!"&amp;SUBSTITUTE(ADDRESS(1,MATCH(D$3,Eurofins!$2:$2,0),4),"1","")&amp;($AN$5+$A8))))</f>
        <v>#N/A</v>
      </c>
      <c r="E8" s="22" t="e">
        <f ca="1">_xlfn.IFS(INDIRECT("Eurofins!"&amp;SUBSTITUTE(ADDRESS(1,MATCH(E$3,Eurofins!$2:$2,0),4),"1","")&amp;($AN$5+$A8))=0,"",INDIRECT("Eurofins!"&amp;SUBSTITUTE(ADDRESS(1,MATCH(E$3,Eurofins!$2:$2,0),4),"1","")&amp;($AN$5+$A8))="nd","n.d.",LEFT(INDIRECT("Eurofins!"&amp;SUBSTITUTE(ADDRESS(1,MATCH(E$3,Eurofins!$2:$2,0),4),"1","")&amp;($AN$5+$A8)),2)="&lt; ","&lt;&lt;",LEFT(INDIRECT("Eurofins!"&amp;SUBSTITUTE(ADDRESS(1,MATCH(E$3,Eurofins!$2:$2,0),4),"1","")&amp;($AN$5+$A8)),1)="&lt;","&lt;",NOT(ISERROR(VALUE(INDIRECT("Eurofins!"&amp;SUBSTITUTE(ADDRESS(1,MATCH(E$3,Eurofins!$2:$2,0),4),"1","")&amp;($AN$5+$A8))))),VALUE(INDIRECT("Eurofins!"&amp;SUBSTITUTE(ADDRESS(1,MATCH(E$3,Eurofins!$2:$2,0),4),"1","")&amp;($AN$5+$A8))))</f>
        <v>#N/A</v>
      </c>
      <c r="F8" s="22" t="e">
        <f ca="1">_xlfn.IFS(INDIRECT("Eurofins!"&amp;SUBSTITUTE(ADDRESS(1,MATCH(F$3,Eurofins!$2:$2,0),4),"1","")&amp;($AN$5+$A8))=0,"",INDIRECT("Eurofins!"&amp;SUBSTITUTE(ADDRESS(1,MATCH(F$3,Eurofins!$2:$2,0),4),"1","")&amp;($AN$5+$A8))="nd","n.d.",LEFT(INDIRECT("Eurofins!"&amp;SUBSTITUTE(ADDRESS(1,MATCH(F$3,Eurofins!$2:$2,0),4),"1","")&amp;($AN$5+$A8)),2)="&lt; ","&lt;&lt;",LEFT(INDIRECT("Eurofins!"&amp;SUBSTITUTE(ADDRESS(1,MATCH(F$3,Eurofins!$2:$2,0),4),"1","")&amp;($AN$5+$A8)),1)="&lt;","&lt;",NOT(ISERROR(VALUE(INDIRECT("Eurofins!"&amp;SUBSTITUTE(ADDRESS(1,MATCH(F$3,Eurofins!$2:$2,0),4),"1","")&amp;($AN$5+$A8))))),VALUE(INDIRECT("Eurofins!"&amp;SUBSTITUTE(ADDRESS(1,MATCH(F$3,Eurofins!$2:$2,0),4),"1","")&amp;($AN$5+$A8))))</f>
        <v>#N/A</v>
      </c>
      <c r="G8" s="24" t="e">
        <f ca="1" xml:space="preserve">
_xlfn.LET(_xlpm.GetVal,INDIRECT("Eurofins!"&amp;SUBSTITUTE(ADDRESS(1,MATCH(G$3,Eurofins!$2:$2,0),4),"1","")&amp;($AN$5+$A8)),_xlfn.IFS(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8" s="24" t="e">
        <f ca="1" xml:space="preserve">
_xlfn.LET(_xlpm.GetVal,INDIRECT("Eurofins!"&amp;SUBSTITUTE(ADDRESS(1,MATCH(H$3,Eurofins!$2:$2,0),4),"1","")&amp;($AN$5+$A8)),_xlfn.IFS(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8" s="24" t="e">
        <f ca="1" xml:space="preserve">
_xlfn.LET(_xlpm.GetVal,INDIRECT("Eurofins!"&amp;SUBSTITUTE(ADDRESS(1,MATCH(I$3,Eurofins!$2:$2,0),4),"1","")&amp;($AN$5+$A8)),_xlfn.IFS(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8" s="24" t="e">
        <f ca="1" xml:space="preserve">
_xlfn.LET(_xlpm.GetVal,INDIRECT("Eurofins!"&amp;SUBSTITUTE(ADDRESS(1,MATCH(J$3,Eurofins!$2:$2,0),4),"1","")&amp;($AN$5+$A8)),_xlfn.IFS(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8" s="24" t="e">
        <f ca="1" xml:space="preserve">
_xlfn.LET(_xlpm.GetVal,INDIRECT("Eurofins!"&amp;SUBSTITUTE(ADDRESS(1,MATCH(K$3,Eurofins!$2:$2,0),4),"1","")&amp;($AN$5+$A8)),_xlfn.IFS(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8" s="24" t="e">
        <f ca="1" xml:space="preserve">
_xlfn.LET(_xlpm.GetVal,INDIRECT("Eurofins!"&amp;SUBSTITUTE(ADDRESS(1,MATCH(L$3,Eurofins!$2:$2,0),4),"1","")&amp;($AN$5+$A8)),_xlfn.IFS(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8" s="24" t="e">
        <f ca="1" xml:space="preserve">
_xlfn.LET(_xlpm.GetVal,INDIRECT("Eurofins!"&amp;SUBSTITUTE(ADDRESS(1,MATCH(M$3,Eurofins!$2:$2,0),4),"1","")&amp;($AN$5+$A8)),_xlfn.IFS(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8" s="24" t="e">
        <f ca="1" xml:space="preserve">
_xlfn.LET(_xlpm.GetVal,INDIRECT("Eurofins!"&amp;SUBSTITUTE(ADDRESS(1,MATCH(N$3,Eurofins!$2:$2,0),4),"1","")&amp;($AN$5+$A8)),_xlfn.IFS(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8" s="24" t="e">
        <f ca="1" xml:space="preserve">
_xlfn.LET(_xlpm.GetVal,INDIRECT("Eurofins!"&amp;SUBSTITUTE(ADDRESS(1,MATCH(O$3,Eurofins!$2:$2,0),4),"1","")&amp;($AN$5+$A8)),_xlfn.IFS(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8" s="27" t="e">
        <f ca="1">_xlfn.LET(_xlpm.GetVal,INDIRECT("Eurofins!"&amp;SUBSTITUTE(ADDRESS(1,MATCH(P$3,Eurofins!$2:$2,0),4),"1","")&amp;($AN$5+$A8)),
_xlfn.IFS(
(_xlpm.GetVal)=0,
IF($AR$23,IF(INDIRECT("Eurofins!"&amp;$AR$28&amp;($AN$5+$A8))="nd","n.d.",VALUE(INDIRECT("Eurofins!"&amp;$AR$28&amp;($AN$5+$A8)))),""),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8" s="27" t="e">
        <f ca="1">_xlfn.LET(_xlpm.GetVal,INDIRECT("Eurofins!"&amp;SUBSTITUTE(ADDRESS(1,MATCH(Q$3,Eurofins!$2:$2,0),4),"1","")&amp;($AN$5+$A8)),
_xlfn.IFS(
(_xlpm.GetVal)=0,
IF($AR$15,IF(INDIRECT("Eurofins!"&amp;$AR$20&amp;($AN$5+$A8))="nd","n.d.",VALUE(INDIRECT("Eurofins!"&amp;$AR$20&amp;($AN$5+$A8)))),""),
(_xlpm.GetVal)="nd",
"n.d.",
LEFT(_xlpm.GetVal,1)="&lt;",
IF(Q6&lt;&gt;1,"&lt;"&amp;VALUE(SUBSTITUTE(SUBSTITUTE(_xlpm.GetVal,"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8" s="24" t="e">
        <f ca="1" xml:space="preserve">
_xlfn.LET(_xlpm.GetVal,INDIRECT("Eurofins!"&amp;SUBSTITUTE(ADDRESS(1,MATCH(R$3,Eurofins!$2:$2,0),4),"1","")&amp;($AN$5+$A8)),_xlfn.IFS(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8" s="24" t="e">
        <f ca="1" xml:space="preserve">
_xlfn.LET(_xlpm.GetVal,INDIRECT("Eurofins!"&amp;SUBSTITUTE(ADDRESS(1,MATCH(S$3,Eurofins!$2:$2,0),4),"1","")&amp;($AN$5+$A8)),_xlfn.IFS(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8" s="24" t="e">
        <f ca="1" xml:space="preserve">
_xlfn.LET(_xlpm.GetVal,INDIRECT("Eurofins!"&amp;SUBSTITUTE(ADDRESS(1,MATCH(T$3,Eurofins!$2:$2,0),4),"1","")&amp;($AN$5+$A8)),_xlfn.IFS(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8" s="24" t="e">
        <f ca="1" xml:space="preserve">
_xlfn.LET(_xlpm.GetVal,INDIRECT("Eurofins!"&amp;SUBSTITUTE(ADDRESS(1,MATCH(U$3,Eurofins!$2:$2,0),4),"1","")&amp;($AN$5+$A8)),_xlfn.IFS(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8" s="24" t="e">
        <f ca="1" xml:space="preserve">
_xlfn.LET(_xlpm.GetVal,INDIRECT("Eurofins!"&amp;SUBSTITUTE(ADDRESS(1,MATCH(V$3,Eurofins!$2:$2,0),4),"1","")&amp;($AN$5+$A8)),_xlfn.IFS(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8" s="24" t="e">
        <f ca="1" xml:space="preserve">
_xlfn.LET(_xlpm.GetVal,INDIRECT("Eurofins!"&amp;SUBSTITUTE(ADDRESS(1,MATCH(W$3,Eurofins!$2:$2,0),4),"1","")&amp;($AN$5+$A8)),_xlfn.IFS(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8" s="24" t="e">
        <f ca="1" xml:space="preserve">
_xlfn.LET(_xlpm.GetVal,INDIRECT("Eurofins!"&amp;SUBSTITUTE(ADDRESS(1,MATCH(X$3,Eurofins!$2:$2,0),4),"1","")&amp;($AN$5+$A8)),_xlfn.IFS(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8" s="24" t="e">
        <f ca="1" xml:space="preserve">
_xlfn.LET(_xlpm.GetVal,INDIRECT("Eurofins!"&amp;SUBSTITUTE(ADDRESS(1,MATCH(Y$3,Eurofins!$2:$2,0),4),"1","")&amp;($AN$5+$A8)),_xlfn.IFS(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8" s="24" t="e">
        <f ca="1" xml:space="preserve">
_xlfn.LET(_xlpm.GetVal,INDIRECT("Eurofins!"&amp;SUBSTITUTE(ADDRESS(1,MATCH(Z$3,Eurofins!$2:$2,0),4),"1","")&amp;($AN$5+$A8)),_xlfn.IFS(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8" s="24" t="e">
        <f ca="1" xml:space="preserve">
_xlfn.LET(_xlpm.GetVal,INDIRECT("Eurofins!"&amp;SUBSTITUTE(ADDRESS(1,MATCH(AA$3,Eurofins!$2:$2,0),4),"1","")&amp;($AN$5+$A8)),_xlfn.IFS(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8" s="24" t="e">
        <f ca="1" xml:space="preserve">
_xlfn.LET(_xlpm.GetVal,INDIRECT("Eurofins!"&amp;SUBSTITUTE(ADDRESS(1,MATCH(AB$3,Eurofins!$2:$2,0),4),"1","")&amp;($AN$5+$A8)),_xlfn.IFS(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8" s="24" t="e">
        <f ca="1" xml:space="preserve">
_xlfn.LET(_xlpm.GetVal,INDIRECT("Eurofins!"&amp;SUBSTITUTE(ADDRESS(1,MATCH(AC$3,Eurofins!$2:$2,0),4),"1","")&amp;($AN$5+$A8)),_xlfn.IFS(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8" s="24" t="e">
        <f ca="1" xml:space="preserve">
_xlfn.LET(_xlpm.GetVal,INDIRECT("Eurofins!"&amp;SUBSTITUTE(ADDRESS(1,MATCH(AD$3,Eurofins!$2:$2,0),4),"1","")&amp;($AN$5+$A8)),_xlfn.IFS(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8" s="24" t="e">
        <f ca="1" xml:space="preserve">
_xlfn.LET(_xlpm.GetVal,INDIRECT("Eurofins!"&amp;SUBSTITUTE(ADDRESS(1,MATCH(AE$3,Eurofins!$2:$2,0),4),"1","")&amp;($AN$5+$A8)),_xlfn.IFS(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8" s="24" t="e">
        <f ca="1" xml:space="preserve">
_xlfn.LET(_xlpm.GetVal,INDIRECT("Eurofins!"&amp;SUBSTITUTE(ADDRESS(1,MATCH(AF$3,Eurofins!$2:$2,0),4),"1","")&amp;($AN$5+$A8)),_xlfn.IFS(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8" s="24" t="e">
        <f ca="1" xml:space="preserve">
_xlfn.LET(_xlpm.GetVal,INDIRECT("Eurofins!"&amp;SUBSTITUTE(ADDRESS(1,MATCH(AG$3,Eurofins!$2:$2,0),4),"1","")&amp;($AN$5+$A8)),_xlfn.IFS(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8" s="25" t="str">
        <f ca="1">IF(SUMPRODUCT(--ISERROR(AI8:AJ8))&lt;2,IF(SUMIF(AI8:AJ8,"&lt;&gt;#VALUE!")&lt;=ALS_Jord_Kalk!BQ$4,"&lt;"&amp;ALS_Jord_Kalk!BQ$4,SUMIF(AI8:AJ8,"&lt;&gt;#VALUE!")),"#VALUE!")</f>
        <v>#VALUE!</v>
      </c>
      <c r="AI8" s="24" t="e">
        <f ca="1">_xlfn.IFS(INDIRECT("Eurofins!"&amp;SUBSTITUTE(ADDRESS(1,MATCH(AI$3,Eurofins!$2:$2,0),4),"1","")&amp;($AN$5+$A8))=0,"",INDIRECT("Eurofins!"&amp;SUBSTITUTE(ADDRESS(1,MATCH(AI$3,Eurofins!$2:$2,0),4),"1","")&amp;($AN$5+$A8))="nd","n.d.",LEFT(INDIRECT("Eurofins!"&amp;SUBSTITUTE(ADDRESS(1,MATCH(AI$3,Eurofins!$2:$2,0),4),"1","")&amp;($AN$5+$A8)),2)="&lt; ",IF(VALUE(SUBSTITUTE(SUBSTITUTE(INDIRECT("Eurofins!"&amp;SUBSTITUTE(ADDRESS(1,MATCH(AI$3,Eurofins!$2:$2,0),4),"1","")&amp;($AN$5+$A8))," ",""),"&lt;",""))*AI$2&lt;=BS$4,"&lt;"&amp;BS$4,"&lt;"&amp;VALUE(SUBSTITUTE(SUBSTITUTE(INDIRECT("Eurofins!"&amp;SUBSTITUTE(ADDRESS(1,MATCH(AI$3,Eurofins!$2:$2,0),4),"1","")&amp;($AN$5+$A8))," ",""),"&lt;",""))*AI$2),LEFT(INDIRECT("Eurofins!"&amp;SUBSTITUTE(ADDRESS(1,MATCH(AI$3,Eurofins!$2:$2,0),4),"1","")&amp;($AN$5+$A8)),1)="&lt;",IF(VALUE(SUBSTITUTE(SUBSTITUTE(INDIRECT("Eurofins!"&amp;SUBSTITUTE(ADDRESS(1,MATCH(AI$3,Eurofins!$2:$2,0),4),"1","")&amp;($AN$5+$A8))," ",""),"&lt;",""))*AI$2&lt;=BS$4,"&lt;"&amp;BS$4,"&lt;"&amp;VALUE(SUBSTITUTE(SUBSTITUTE(INDIRECT("Eurofins!"&amp;SUBSTITUTE(ADDRESS(1,MATCH(AI$3,Eurofins!$2:$2,0),4),"1","")&amp;($AN$5+$A8))," ",""),"&lt;",""))*AI$2),ISNUMBER(VALUE(INDIRECT("Eurofins!"&amp;SUBSTITUTE(ADDRESS(1,MATCH(AI$3,Eurofins!$2:$2,0),4),"1","")&amp;($AN$5+$A8)))),IF(VALUE(INDIRECT("Eurofins!"&amp;SUBSTITUTE(ADDRESS(1,MATCH(AI$3,Eurofins!$2:$2,0),4),"1","")&amp;($AN$5+$A8)))*AI$2&lt;=BS$4,"&lt;"&amp;BS$4,VALUE(INDIRECT("Eurofins!"&amp;SUBSTITUTE(ADDRESS(1,MATCH(AI$3,Eurofins!$2:$2,0),4),"1","")&amp;($AN$5+$A8)))))</f>
        <v>#N/A</v>
      </c>
      <c r="AJ8" s="24" t="e">
        <f ca="1">_xlfn.IFS(INDIRECT("Eurofins!"&amp;SUBSTITUTE(ADDRESS(1,MATCH(AJ$3,Eurofins!$2:$2,0),4),"1","")&amp;($AN$5+$A8))=0,"",INDIRECT("Eurofins!"&amp;SUBSTITUTE(ADDRESS(1,MATCH(AJ$3,Eurofins!$2:$2,0),4),"1","")&amp;($AN$5+$A8))="nd","n.d.",LEFT(INDIRECT("Eurofins!"&amp;SUBSTITUTE(ADDRESS(1,MATCH(AJ$3,Eurofins!$2:$2,0),4),"1","")&amp;($AN$5+$A8)),2)="&lt; ",IF(VALUE(SUBSTITUTE(SUBSTITUTE(INDIRECT("Eurofins!"&amp;SUBSTITUTE(ADDRESS(1,MATCH(AJ$3,Eurofins!$2:$2,0),4),"1","")&amp;($AN$5+$A8))," ",""),"&lt;",""))*AJ$2&lt;=BT$4,"&lt;"&amp;BT$4,"&lt;"&amp;VALUE(SUBSTITUTE(SUBSTITUTE(INDIRECT("Eurofins!"&amp;SUBSTITUTE(ADDRESS(1,MATCH(AJ$3,Eurofins!$2:$2,0),4),"1","")&amp;($AN$5+$A8))," ",""),"&lt;",""))*AJ$2),LEFT(INDIRECT("Eurofins!"&amp;SUBSTITUTE(ADDRESS(1,MATCH(AJ$3,Eurofins!$2:$2,0),4),"1","")&amp;($AN$5+$A8)),1)="&lt;",IF(VALUE(SUBSTITUTE(SUBSTITUTE(INDIRECT("Eurofins!"&amp;SUBSTITUTE(ADDRESS(1,MATCH(AJ$3,Eurofins!$2:$2,0),4),"1","")&amp;($AN$5+$A8))," ",""),"&lt;",""))*AJ$2&lt;=BT$4,"&lt;"&amp;BT$4,"&lt;"&amp;VALUE(SUBSTITUTE(SUBSTITUTE(INDIRECT("Eurofins!"&amp;SUBSTITUTE(ADDRESS(1,MATCH(AJ$3,Eurofins!$2:$2,0),4),"1","")&amp;($AN$5+$A8))," ",""),"&lt;",""))*AJ$2),ISNUMBER(VALUE(INDIRECT("Eurofins!"&amp;SUBSTITUTE(ADDRESS(1,MATCH(AJ$3,Eurofins!$2:$2,0),4),"1","")&amp;($AN$5+$A8)))),IF(VALUE(INDIRECT("Eurofins!"&amp;SUBSTITUTE(ADDRESS(1,MATCH(AJ$3,Eurofins!$2:$2,0),4),"1","")&amp;($AN$5+$A8)))*AJ$2&lt;=BT$4,"&lt;"&amp;BT$4,VALUE(INDIRECT("Eurofins!"&amp;SUBSTITUTE(ADDRESS(1,MATCH(AJ$3,Eurofins!$2:$2,0),4),"1","")&amp;($AN$5+$A8)))))</f>
        <v>#N/A</v>
      </c>
      <c r="AL8" s="16" t="s">
        <v>37</v>
      </c>
      <c r="AN8" s="17" t="b">
        <f ca="1">IF(AN6,IF(AN7,COUNTA(INDIRECT("Eurofins!"&amp;AN4&amp;":"&amp;AN4))-1),0)</f>
        <v>0</v>
      </c>
      <c r="AP8" s="16" t="s">
        <v>57</v>
      </c>
      <c r="AQ8" s="7"/>
      <c r="AR8" t="b">
        <f>IF(COUNTIF(Eurofins!2:2,$AI$3)=1,TRUE,FALSE)</f>
        <v>0</v>
      </c>
      <c r="AS8" s="17"/>
    </row>
    <row r="9" spans="1:78" x14ac:dyDescent="0.25">
      <c r="A9">
        <f t="shared" ca="1" si="4"/>
        <v>6</v>
      </c>
      <c r="B9" t="e">
        <f t="shared" ca="1" si="2"/>
        <v>#REF!</v>
      </c>
      <c r="C9" t="str">
        <f t="shared" ca="1" si="5"/>
        <v/>
      </c>
      <c r="D9" s="22" t="e">
        <f ca="1">_xlfn.IFS(INDIRECT("Eurofins!"&amp;SUBSTITUTE(ADDRESS(1,MATCH(D$3,Eurofins!$2:$2,0),4),"1","")&amp;($AN$5+$A9))=0,"",INDIRECT("Eurofins!"&amp;SUBSTITUTE(ADDRESS(1,MATCH(D$3,Eurofins!$2:$2,0),4),"1","")&amp;($AN$5+$A9))="nd","n.d.",LEFT(INDIRECT("Eurofins!"&amp;SUBSTITUTE(ADDRESS(1,MATCH(D$3,Eurofins!$2:$2,0),4),"1","")&amp;($AN$5+$A9)),2)="&lt; ","&lt;&lt;",LEFT(INDIRECT("Eurofins!"&amp;SUBSTITUTE(ADDRESS(1,MATCH(D$3,Eurofins!$2:$2,0),4),"1","")&amp;($AN$5+$A9)),1)="&lt;","&lt;",NOT(ISERROR(VALUE(INDIRECT("Eurofins!"&amp;SUBSTITUTE(ADDRESS(1,MATCH(D$3,Eurofins!$2:$2,0),4),"1","")&amp;($AN$5+$A9))))),VALUE(INDIRECT("Eurofins!"&amp;SUBSTITUTE(ADDRESS(1,MATCH(D$3,Eurofins!$2:$2,0),4),"1","")&amp;($AN$5+$A9))))</f>
        <v>#N/A</v>
      </c>
      <c r="E9" s="22" t="e">
        <f ca="1">_xlfn.IFS(INDIRECT("Eurofins!"&amp;SUBSTITUTE(ADDRESS(1,MATCH(E$3,Eurofins!$2:$2,0),4),"1","")&amp;($AN$5+$A9))=0,"",INDIRECT("Eurofins!"&amp;SUBSTITUTE(ADDRESS(1,MATCH(E$3,Eurofins!$2:$2,0),4),"1","")&amp;($AN$5+$A9))="nd","n.d.",LEFT(INDIRECT("Eurofins!"&amp;SUBSTITUTE(ADDRESS(1,MATCH(E$3,Eurofins!$2:$2,0),4),"1","")&amp;($AN$5+$A9)),2)="&lt; ","&lt;&lt;",LEFT(INDIRECT("Eurofins!"&amp;SUBSTITUTE(ADDRESS(1,MATCH(E$3,Eurofins!$2:$2,0),4),"1","")&amp;($AN$5+$A9)),1)="&lt;","&lt;",NOT(ISERROR(VALUE(INDIRECT("Eurofins!"&amp;SUBSTITUTE(ADDRESS(1,MATCH(E$3,Eurofins!$2:$2,0),4),"1","")&amp;($AN$5+$A9))))),VALUE(INDIRECT("Eurofins!"&amp;SUBSTITUTE(ADDRESS(1,MATCH(E$3,Eurofins!$2:$2,0),4),"1","")&amp;($AN$5+$A9))))</f>
        <v>#N/A</v>
      </c>
      <c r="F9" s="22" t="e">
        <f ca="1">_xlfn.IFS(INDIRECT("Eurofins!"&amp;SUBSTITUTE(ADDRESS(1,MATCH(F$3,Eurofins!$2:$2,0),4),"1","")&amp;($AN$5+$A9))=0,"",INDIRECT("Eurofins!"&amp;SUBSTITUTE(ADDRESS(1,MATCH(F$3,Eurofins!$2:$2,0),4),"1","")&amp;($AN$5+$A9))="nd","n.d.",LEFT(INDIRECT("Eurofins!"&amp;SUBSTITUTE(ADDRESS(1,MATCH(F$3,Eurofins!$2:$2,0),4),"1","")&amp;($AN$5+$A9)),2)="&lt; ","&lt;&lt;",LEFT(INDIRECT("Eurofins!"&amp;SUBSTITUTE(ADDRESS(1,MATCH(F$3,Eurofins!$2:$2,0),4),"1","")&amp;($AN$5+$A9)),1)="&lt;","&lt;",NOT(ISERROR(VALUE(INDIRECT("Eurofins!"&amp;SUBSTITUTE(ADDRESS(1,MATCH(F$3,Eurofins!$2:$2,0),4),"1","")&amp;($AN$5+$A9))))),VALUE(INDIRECT("Eurofins!"&amp;SUBSTITUTE(ADDRESS(1,MATCH(F$3,Eurofins!$2:$2,0),4),"1","")&amp;($AN$5+$A9))))</f>
        <v>#N/A</v>
      </c>
      <c r="G9" s="24" t="e">
        <f ca="1" xml:space="preserve">
_xlfn.LET(_xlpm.GetVal,INDIRECT("Eurofins!"&amp;SUBSTITUTE(ADDRESS(1,MATCH(G$3,Eurofins!$2:$2,0),4),"1","")&amp;($AN$5+$A9)),_xlfn.IFS(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9" s="24" t="e">
        <f ca="1" xml:space="preserve">
_xlfn.LET(_xlpm.GetVal,INDIRECT("Eurofins!"&amp;SUBSTITUTE(ADDRESS(1,MATCH(H$3,Eurofins!$2:$2,0),4),"1","")&amp;($AN$5+$A9)),_xlfn.IFS(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9" s="24" t="e">
        <f ca="1" xml:space="preserve">
_xlfn.LET(_xlpm.GetVal,INDIRECT("Eurofins!"&amp;SUBSTITUTE(ADDRESS(1,MATCH(I$3,Eurofins!$2:$2,0),4),"1","")&amp;($AN$5+$A9)),_xlfn.IFS(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9" s="24" t="e">
        <f ca="1" xml:space="preserve">
_xlfn.LET(_xlpm.GetVal,INDIRECT("Eurofins!"&amp;SUBSTITUTE(ADDRESS(1,MATCH(J$3,Eurofins!$2:$2,0),4),"1","")&amp;($AN$5+$A9)),_xlfn.IFS(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9" s="24" t="e">
        <f ca="1" xml:space="preserve">
_xlfn.LET(_xlpm.GetVal,INDIRECT("Eurofins!"&amp;SUBSTITUTE(ADDRESS(1,MATCH(K$3,Eurofins!$2:$2,0),4),"1","")&amp;($AN$5+$A9)),_xlfn.IFS(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9" s="24" t="e">
        <f ca="1" xml:space="preserve">
_xlfn.LET(_xlpm.GetVal,INDIRECT("Eurofins!"&amp;SUBSTITUTE(ADDRESS(1,MATCH(L$3,Eurofins!$2:$2,0),4),"1","")&amp;($AN$5+$A9)),_xlfn.IFS(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9" s="24" t="e">
        <f ca="1" xml:space="preserve">
_xlfn.LET(_xlpm.GetVal,INDIRECT("Eurofins!"&amp;SUBSTITUTE(ADDRESS(1,MATCH(M$3,Eurofins!$2:$2,0),4),"1","")&amp;($AN$5+$A9)),_xlfn.IFS(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9" s="24" t="e">
        <f ca="1" xml:space="preserve">
_xlfn.LET(_xlpm.GetVal,INDIRECT("Eurofins!"&amp;SUBSTITUTE(ADDRESS(1,MATCH(N$3,Eurofins!$2:$2,0),4),"1","")&amp;($AN$5+$A9)),_xlfn.IFS(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9" s="24" t="e">
        <f ca="1" xml:space="preserve">
_xlfn.LET(_xlpm.GetVal,INDIRECT("Eurofins!"&amp;SUBSTITUTE(ADDRESS(1,MATCH(O$3,Eurofins!$2:$2,0),4),"1","")&amp;($AN$5+$A9)),_xlfn.IFS(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9" s="27" t="e">
        <f ca="1">_xlfn.LET(_xlpm.GetVal,INDIRECT("Eurofins!"&amp;SUBSTITUTE(ADDRESS(1,MATCH(P$3,Eurofins!$2:$2,0),4),"1","")&amp;($AN$5+$A9)),
_xlfn.IFS(
(_xlpm.GetVal)=0,
IF($AR$23,IF(INDIRECT("Eurofins!"&amp;$AR$28&amp;($AN$5+$A9))="nd","n.d.",VALUE(INDIRECT("Eurofins!"&amp;$AR$28&amp;($AN$5+$A9)))),""),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9" s="27" t="e">
        <f ca="1">_xlfn.LET(_xlpm.GetVal,INDIRECT("Eurofins!"&amp;SUBSTITUTE(ADDRESS(1,MATCH(Q$3,Eurofins!$2:$2,0),4),"1","")&amp;($AN$5+$A9)),
_xlfn.IFS(
(_xlpm.GetVal)=0,
IF($AR$15,IF(INDIRECT("Eurofins!"&amp;$AR$20&amp;($AN$5+$A9))="nd","n.d.",VALUE(INDIRECT("Eurofins!"&amp;$AR$20&amp;($AN$5+$A9)))),""),
(_xlpm.GetVal)="nd",
"n.d.",
LEFT(_xlpm.GetVal,1)="&lt;",
IF(Q7&lt;&gt;1,"&lt;"&amp;VALUE(SUBSTITUTE(SUBSTITUTE(_xlpm.GetVal,"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9" s="24" t="e">
        <f ca="1" xml:space="preserve">
_xlfn.LET(_xlpm.GetVal,INDIRECT("Eurofins!"&amp;SUBSTITUTE(ADDRESS(1,MATCH(R$3,Eurofins!$2:$2,0),4),"1","")&amp;($AN$5+$A9)),_xlfn.IFS(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9" s="24" t="e">
        <f ca="1" xml:space="preserve">
_xlfn.LET(_xlpm.GetVal,INDIRECT("Eurofins!"&amp;SUBSTITUTE(ADDRESS(1,MATCH(S$3,Eurofins!$2:$2,0),4),"1","")&amp;($AN$5+$A9)),_xlfn.IFS(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9" s="24" t="e">
        <f ca="1" xml:space="preserve">
_xlfn.LET(_xlpm.GetVal,INDIRECT("Eurofins!"&amp;SUBSTITUTE(ADDRESS(1,MATCH(T$3,Eurofins!$2:$2,0),4),"1","")&amp;($AN$5+$A9)),_xlfn.IFS(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9" s="24" t="e">
        <f ca="1" xml:space="preserve">
_xlfn.LET(_xlpm.GetVal,INDIRECT("Eurofins!"&amp;SUBSTITUTE(ADDRESS(1,MATCH(U$3,Eurofins!$2:$2,0),4),"1","")&amp;($AN$5+$A9)),_xlfn.IFS(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9" s="24" t="e">
        <f ca="1" xml:space="preserve">
_xlfn.LET(_xlpm.GetVal,INDIRECT("Eurofins!"&amp;SUBSTITUTE(ADDRESS(1,MATCH(V$3,Eurofins!$2:$2,0),4),"1","")&amp;($AN$5+$A9)),_xlfn.IFS(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9" s="24" t="e">
        <f ca="1" xml:space="preserve">
_xlfn.LET(_xlpm.GetVal,INDIRECT("Eurofins!"&amp;SUBSTITUTE(ADDRESS(1,MATCH(W$3,Eurofins!$2:$2,0),4),"1","")&amp;($AN$5+$A9)),_xlfn.IFS(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9" s="24" t="e">
        <f ca="1" xml:space="preserve">
_xlfn.LET(_xlpm.GetVal,INDIRECT("Eurofins!"&amp;SUBSTITUTE(ADDRESS(1,MATCH(X$3,Eurofins!$2:$2,0),4),"1","")&amp;($AN$5+$A9)),_xlfn.IFS(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9" s="24" t="e">
        <f ca="1" xml:space="preserve">
_xlfn.LET(_xlpm.GetVal,INDIRECT("Eurofins!"&amp;SUBSTITUTE(ADDRESS(1,MATCH(Y$3,Eurofins!$2:$2,0),4),"1","")&amp;($AN$5+$A9)),_xlfn.IFS(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9" s="24" t="e">
        <f ca="1" xml:space="preserve">
_xlfn.LET(_xlpm.GetVal,INDIRECT("Eurofins!"&amp;SUBSTITUTE(ADDRESS(1,MATCH(Z$3,Eurofins!$2:$2,0),4),"1","")&amp;($AN$5+$A9)),_xlfn.IFS(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9" s="24" t="e">
        <f ca="1" xml:space="preserve">
_xlfn.LET(_xlpm.GetVal,INDIRECT("Eurofins!"&amp;SUBSTITUTE(ADDRESS(1,MATCH(AA$3,Eurofins!$2:$2,0),4),"1","")&amp;($AN$5+$A9)),_xlfn.IFS(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9" s="24" t="e">
        <f ca="1" xml:space="preserve">
_xlfn.LET(_xlpm.GetVal,INDIRECT("Eurofins!"&amp;SUBSTITUTE(ADDRESS(1,MATCH(AB$3,Eurofins!$2:$2,0),4),"1","")&amp;($AN$5+$A9)),_xlfn.IFS(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9" s="24" t="e">
        <f ca="1" xml:space="preserve">
_xlfn.LET(_xlpm.GetVal,INDIRECT("Eurofins!"&amp;SUBSTITUTE(ADDRESS(1,MATCH(AC$3,Eurofins!$2:$2,0),4),"1","")&amp;($AN$5+$A9)),_xlfn.IFS(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9" s="24" t="e">
        <f ca="1" xml:space="preserve">
_xlfn.LET(_xlpm.GetVal,INDIRECT("Eurofins!"&amp;SUBSTITUTE(ADDRESS(1,MATCH(AD$3,Eurofins!$2:$2,0),4),"1","")&amp;($AN$5+$A9)),_xlfn.IFS(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9" s="24" t="e">
        <f ca="1" xml:space="preserve">
_xlfn.LET(_xlpm.GetVal,INDIRECT("Eurofins!"&amp;SUBSTITUTE(ADDRESS(1,MATCH(AE$3,Eurofins!$2:$2,0),4),"1","")&amp;($AN$5+$A9)),_xlfn.IFS(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9" s="24" t="e">
        <f ca="1" xml:space="preserve">
_xlfn.LET(_xlpm.GetVal,INDIRECT("Eurofins!"&amp;SUBSTITUTE(ADDRESS(1,MATCH(AF$3,Eurofins!$2:$2,0),4),"1","")&amp;($AN$5+$A9)),_xlfn.IFS(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9" s="24" t="e">
        <f ca="1" xml:space="preserve">
_xlfn.LET(_xlpm.GetVal,INDIRECT("Eurofins!"&amp;SUBSTITUTE(ADDRESS(1,MATCH(AG$3,Eurofins!$2:$2,0),4),"1","")&amp;($AN$5+$A9)),_xlfn.IFS(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9" s="25" t="str">
        <f ca="1">IF(SUMPRODUCT(--ISERROR(AI9:AJ9))&lt;2,IF(SUMIF(AI9:AJ9,"&lt;&gt;#VALUE!")&lt;=ALS_Jord_Kalk!BQ$4,"&lt;"&amp;ALS_Jord_Kalk!BQ$4,SUMIF(AI9:AJ9,"&lt;&gt;#VALUE!")),"#VALUE!")</f>
        <v>#VALUE!</v>
      </c>
      <c r="AI9" s="24" t="e">
        <f ca="1">_xlfn.IFS(INDIRECT("Eurofins!"&amp;SUBSTITUTE(ADDRESS(1,MATCH(AI$3,Eurofins!$2:$2,0),4),"1","")&amp;($AN$5+$A9))=0,"",INDIRECT("Eurofins!"&amp;SUBSTITUTE(ADDRESS(1,MATCH(AI$3,Eurofins!$2:$2,0),4),"1","")&amp;($AN$5+$A9))="nd","n.d.",LEFT(INDIRECT("Eurofins!"&amp;SUBSTITUTE(ADDRESS(1,MATCH(AI$3,Eurofins!$2:$2,0),4),"1","")&amp;($AN$5+$A9)),2)="&lt; ",IF(VALUE(SUBSTITUTE(SUBSTITUTE(INDIRECT("Eurofins!"&amp;SUBSTITUTE(ADDRESS(1,MATCH(AI$3,Eurofins!$2:$2,0),4),"1","")&amp;($AN$5+$A9))," ",""),"&lt;",""))*AI$2&lt;=BS$4,"&lt;"&amp;BS$4,"&lt;"&amp;VALUE(SUBSTITUTE(SUBSTITUTE(INDIRECT("Eurofins!"&amp;SUBSTITUTE(ADDRESS(1,MATCH(AI$3,Eurofins!$2:$2,0),4),"1","")&amp;($AN$5+$A9))," ",""),"&lt;",""))*AI$2),LEFT(INDIRECT("Eurofins!"&amp;SUBSTITUTE(ADDRESS(1,MATCH(AI$3,Eurofins!$2:$2,0),4),"1","")&amp;($AN$5+$A9)),1)="&lt;",IF(VALUE(SUBSTITUTE(SUBSTITUTE(INDIRECT("Eurofins!"&amp;SUBSTITUTE(ADDRESS(1,MATCH(AI$3,Eurofins!$2:$2,0),4),"1","")&amp;($AN$5+$A9))," ",""),"&lt;",""))*AI$2&lt;=BS$4,"&lt;"&amp;BS$4,"&lt;"&amp;VALUE(SUBSTITUTE(SUBSTITUTE(INDIRECT("Eurofins!"&amp;SUBSTITUTE(ADDRESS(1,MATCH(AI$3,Eurofins!$2:$2,0),4),"1","")&amp;($AN$5+$A9))," ",""),"&lt;",""))*AI$2),ISNUMBER(VALUE(INDIRECT("Eurofins!"&amp;SUBSTITUTE(ADDRESS(1,MATCH(AI$3,Eurofins!$2:$2,0),4),"1","")&amp;($AN$5+$A9)))),IF(VALUE(INDIRECT("Eurofins!"&amp;SUBSTITUTE(ADDRESS(1,MATCH(AI$3,Eurofins!$2:$2,0),4),"1","")&amp;($AN$5+$A9)))*AI$2&lt;=BS$4,"&lt;"&amp;BS$4,VALUE(INDIRECT("Eurofins!"&amp;SUBSTITUTE(ADDRESS(1,MATCH(AI$3,Eurofins!$2:$2,0),4),"1","")&amp;($AN$5+$A9)))))</f>
        <v>#N/A</v>
      </c>
      <c r="AJ9" s="24" t="e">
        <f ca="1">_xlfn.IFS(INDIRECT("Eurofins!"&amp;SUBSTITUTE(ADDRESS(1,MATCH(AJ$3,Eurofins!$2:$2,0),4),"1","")&amp;($AN$5+$A9))=0,"",INDIRECT("Eurofins!"&amp;SUBSTITUTE(ADDRESS(1,MATCH(AJ$3,Eurofins!$2:$2,0),4),"1","")&amp;($AN$5+$A9))="nd","n.d.",LEFT(INDIRECT("Eurofins!"&amp;SUBSTITUTE(ADDRESS(1,MATCH(AJ$3,Eurofins!$2:$2,0),4),"1","")&amp;($AN$5+$A9)),2)="&lt; ",IF(VALUE(SUBSTITUTE(SUBSTITUTE(INDIRECT("Eurofins!"&amp;SUBSTITUTE(ADDRESS(1,MATCH(AJ$3,Eurofins!$2:$2,0),4),"1","")&amp;($AN$5+$A9))," ",""),"&lt;",""))*AJ$2&lt;=BT$4,"&lt;"&amp;BT$4,"&lt;"&amp;VALUE(SUBSTITUTE(SUBSTITUTE(INDIRECT("Eurofins!"&amp;SUBSTITUTE(ADDRESS(1,MATCH(AJ$3,Eurofins!$2:$2,0),4),"1","")&amp;($AN$5+$A9))," ",""),"&lt;",""))*AJ$2),LEFT(INDIRECT("Eurofins!"&amp;SUBSTITUTE(ADDRESS(1,MATCH(AJ$3,Eurofins!$2:$2,0),4),"1","")&amp;($AN$5+$A9)),1)="&lt;",IF(VALUE(SUBSTITUTE(SUBSTITUTE(INDIRECT("Eurofins!"&amp;SUBSTITUTE(ADDRESS(1,MATCH(AJ$3,Eurofins!$2:$2,0),4),"1","")&amp;($AN$5+$A9))," ",""),"&lt;",""))*AJ$2&lt;=BT$4,"&lt;"&amp;BT$4,"&lt;"&amp;VALUE(SUBSTITUTE(SUBSTITUTE(INDIRECT("Eurofins!"&amp;SUBSTITUTE(ADDRESS(1,MATCH(AJ$3,Eurofins!$2:$2,0),4),"1","")&amp;($AN$5+$A9))," ",""),"&lt;",""))*AJ$2),ISNUMBER(VALUE(INDIRECT("Eurofins!"&amp;SUBSTITUTE(ADDRESS(1,MATCH(AJ$3,Eurofins!$2:$2,0),4),"1","")&amp;($AN$5+$A9)))),IF(VALUE(INDIRECT("Eurofins!"&amp;SUBSTITUTE(ADDRESS(1,MATCH(AJ$3,Eurofins!$2:$2,0),4),"1","")&amp;($AN$5+$A9)))*AJ$2&lt;=BT$4,"&lt;"&amp;BT$4,VALUE(INDIRECT("Eurofins!"&amp;SUBSTITUTE(ADDRESS(1,MATCH(AJ$3,Eurofins!$2:$2,0),4),"1","")&amp;($AN$5+$A9)))))</f>
        <v>#N/A</v>
      </c>
      <c r="AL9" s="11"/>
      <c r="AM9" s="12"/>
      <c r="AN9" s="13"/>
      <c r="AP9" s="16" t="s">
        <v>58</v>
      </c>
      <c r="AQ9" s="7"/>
      <c r="AR9" t="b">
        <f>IF(COUNTIF(Eurofins!2:2,$AJ$3)=1,TRUE,FALSE)</f>
        <v>0</v>
      </c>
      <c r="AS9" s="17"/>
      <c r="AW9" t="s">
        <v>51</v>
      </c>
      <c r="AX9" t="s">
        <v>355</v>
      </c>
      <c r="AY9" t="s">
        <v>356</v>
      </c>
      <c r="AZ9" t="s">
        <v>40</v>
      </c>
      <c r="BA9" t="s">
        <v>42</v>
      </c>
      <c r="BB9" t="s">
        <v>44</v>
      </c>
      <c r="BC9" t="s">
        <v>43</v>
      </c>
      <c r="BD9" t="s">
        <v>45</v>
      </c>
      <c r="BE9" t="s">
        <v>46</v>
      </c>
      <c r="BF9" t="s">
        <v>41</v>
      </c>
      <c r="BG9" t="s">
        <v>47</v>
      </c>
      <c r="BH9" t="s">
        <v>251</v>
      </c>
      <c r="BI9" t="s">
        <v>50</v>
      </c>
      <c r="BJ9" t="s">
        <v>49</v>
      </c>
      <c r="BK9" t="s">
        <v>72</v>
      </c>
      <c r="BL9" t="s">
        <v>73</v>
      </c>
      <c r="BM9" t="s">
        <v>74</v>
      </c>
      <c r="BN9" t="s">
        <v>75</v>
      </c>
      <c r="BO9" t="s">
        <v>76</v>
      </c>
      <c r="BP9" t="s">
        <v>91</v>
      </c>
      <c r="BQ9" t="s">
        <v>77</v>
      </c>
      <c r="BR9" t="s">
        <v>78</v>
      </c>
      <c r="BS9" t="s">
        <v>85</v>
      </c>
      <c r="BT9" t="s">
        <v>86</v>
      </c>
      <c r="BU9" t="s">
        <v>252</v>
      </c>
      <c r="BV9" t="s">
        <v>253</v>
      </c>
      <c r="BW9" t="s">
        <v>48</v>
      </c>
      <c r="BX9" t="s">
        <v>88</v>
      </c>
      <c r="BY9" t="s">
        <v>89</v>
      </c>
      <c r="BZ9" t="s">
        <v>87</v>
      </c>
    </row>
    <row r="10" spans="1:78" x14ac:dyDescent="0.25">
      <c r="A10">
        <f t="shared" ca="1" si="4"/>
        <v>7</v>
      </c>
      <c r="B10" t="e">
        <f t="shared" ca="1" si="2"/>
        <v>#REF!</v>
      </c>
      <c r="C10" t="str">
        <f t="shared" ca="1" si="5"/>
        <v/>
      </c>
      <c r="D10" s="22" t="e">
        <f ca="1">_xlfn.IFS(INDIRECT("Eurofins!"&amp;SUBSTITUTE(ADDRESS(1,MATCH(D$3,Eurofins!$2:$2,0),4),"1","")&amp;($AN$5+$A10))=0,"",INDIRECT("Eurofins!"&amp;SUBSTITUTE(ADDRESS(1,MATCH(D$3,Eurofins!$2:$2,0),4),"1","")&amp;($AN$5+$A10))="nd","n.d.",LEFT(INDIRECT("Eurofins!"&amp;SUBSTITUTE(ADDRESS(1,MATCH(D$3,Eurofins!$2:$2,0),4),"1","")&amp;($AN$5+$A10)),2)="&lt; ","&lt;&lt;",LEFT(INDIRECT("Eurofins!"&amp;SUBSTITUTE(ADDRESS(1,MATCH(D$3,Eurofins!$2:$2,0),4),"1","")&amp;($AN$5+$A10)),1)="&lt;","&lt;",NOT(ISERROR(VALUE(INDIRECT("Eurofins!"&amp;SUBSTITUTE(ADDRESS(1,MATCH(D$3,Eurofins!$2:$2,0),4),"1","")&amp;($AN$5+$A10))))),VALUE(INDIRECT("Eurofins!"&amp;SUBSTITUTE(ADDRESS(1,MATCH(D$3,Eurofins!$2:$2,0),4),"1","")&amp;($AN$5+$A10))))</f>
        <v>#N/A</v>
      </c>
      <c r="E10" s="22" t="e">
        <f ca="1">_xlfn.IFS(INDIRECT("Eurofins!"&amp;SUBSTITUTE(ADDRESS(1,MATCH(E$3,Eurofins!$2:$2,0),4),"1","")&amp;($AN$5+$A10))=0,"",INDIRECT("Eurofins!"&amp;SUBSTITUTE(ADDRESS(1,MATCH(E$3,Eurofins!$2:$2,0),4),"1","")&amp;($AN$5+$A10))="nd","n.d.",LEFT(INDIRECT("Eurofins!"&amp;SUBSTITUTE(ADDRESS(1,MATCH(E$3,Eurofins!$2:$2,0),4),"1","")&amp;($AN$5+$A10)),2)="&lt; ","&lt;&lt;",LEFT(INDIRECT("Eurofins!"&amp;SUBSTITUTE(ADDRESS(1,MATCH(E$3,Eurofins!$2:$2,0),4),"1","")&amp;($AN$5+$A10)),1)="&lt;","&lt;",NOT(ISERROR(VALUE(INDIRECT("Eurofins!"&amp;SUBSTITUTE(ADDRESS(1,MATCH(E$3,Eurofins!$2:$2,0),4),"1","")&amp;($AN$5+$A10))))),VALUE(INDIRECT("Eurofins!"&amp;SUBSTITUTE(ADDRESS(1,MATCH(E$3,Eurofins!$2:$2,0),4),"1","")&amp;($AN$5+$A10))))</f>
        <v>#N/A</v>
      </c>
      <c r="F10" s="22" t="e">
        <f ca="1">_xlfn.IFS(INDIRECT("Eurofins!"&amp;SUBSTITUTE(ADDRESS(1,MATCH(F$3,Eurofins!$2:$2,0),4),"1","")&amp;($AN$5+$A10))=0,"",INDIRECT("Eurofins!"&amp;SUBSTITUTE(ADDRESS(1,MATCH(F$3,Eurofins!$2:$2,0),4),"1","")&amp;($AN$5+$A10))="nd","n.d.",LEFT(INDIRECT("Eurofins!"&amp;SUBSTITUTE(ADDRESS(1,MATCH(F$3,Eurofins!$2:$2,0),4),"1","")&amp;($AN$5+$A10)),2)="&lt; ","&lt;&lt;",LEFT(INDIRECT("Eurofins!"&amp;SUBSTITUTE(ADDRESS(1,MATCH(F$3,Eurofins!$2:$2,0),4),"1","")&amp;($AN$5+$A10)),1)="&lt;","&lt;",NOT(ISERROR(VALUE(INDIRECT("Eurofins!"&amp;SUBSTITUTE(ADDRESS(1,MATCH(F$3,Eurofins!$2:$2,0),4),"1","")&amp;($AN$5+$A10))))),VALUE(INDIRECT("Eurofins!"&amp;SUBSTITUTE(ADDRESS(1,MATCH(F$3,Eurofins!$2:$2,0),4),"1","")&amp;($AN$5+$A10))))</f>
        <v>#N/A</v>
      </c>
      <c r="G10" s="24" t="e">
        <f ca="1" xml:space="preserve">
_xlfn.LET(_xlpm.GetVal,INDIRECT("Eurofins!"&amp;SUBSTITUTE(ADDRESS(1,MATCH(G$3,Eurofins!$2:$2,0),4),"1","")&amp;($AN$5+$A10)),_xlfn.IFS(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0" s="24" t="e">
        <f ca="1" xml:space="preserve">
_xlfn.LET(_xlpm.GetVal,INDIRECT("Eurofins!"&amp;SUBSTITUTE(ADDRESS(1,MATCH(H$3,Eurofins!$2:$2,0),4),"1","")&amp;($AN$5+$A10)),_xlfn.IFS(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0" s="24" t="e">
        <f ca="1" xml:space="preserve">
_xlfn.LET(_xlpm.GetVal,INDIRECT("Eurofins!"&amp;SUBSTITUTE(ADDRESS(1,MATCH(I$3,Eurofins!$2:$2,0),4),"1","")&amp;($AN$5+$A10)),_xlfn.IFS(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0" s="24" t="e">
        <f ca="1" xml:space="preserve">
_xlfn.LET(_xlpm.GetVal,INDIRECT("Eurofins!"&amp;SUBSTITUTE(ADDRESS(1,MATCH(J$3,Eurofins!$2:$2,0),4),"1","")&amp;($AN$5+$A10)),_xlfn.IFS(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0" s="24" t="e">
        <f ca="1" xml:space="preserve">
_xlfn.LET(_xlpm.GetVal,INDIRECT("Eurofins!"&amp;SUBSTITUTE(ADDRESS(1,MATCH(K$3,Eurofins!$2:$2,0),4),"1","")&amp;($AN$5+$A10)),_xlfn.IFS(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0" s="24" t="e">
        <f ca="1" xml:space="preserve">
_xlfn.LET(_xlpm.GetVal,INDIRECT("Eurofins!"&amp;SUBSTITUTE(ADDRESS(1,MATCH(L$3,Eurofins!$2:$2,0),4),"1","")&amp;($AN$5+$A10)),_xlfn.IFS(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0" s="24" t="e">
        <f ca="1" xml:space="preserve">
_xlfn.LET(_xlpm.GetVal,INDIRECT("Eurofins!"&amp;SUBSTITUTE(ADDRESS(1,MATCH(M$3,Eurofins!$2:$2,0),4),"1","")&amp;($AN$5+$A10)),_xlfn.IFS(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0" s="24" t="e">
        <f ca="1" xml:space="preserve">
_xlfn.LET(_xlpm.GetVal,INDIRECT("Eurofins!"&amp;SUBSTITUTE(ADDRESS(1,MATCH(N$3,Eurofins!$2:$2,0),4),"1","")&amp;($AN$5+$A10)),_xlfn.IFS(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0" s="24" t="e">
        <f ca="1" xml:space="preserve">
_xlfn.LET(_xlpm.GetVal,INDIRECT("Eurofins!"&amp;SUBSTITUTE(ADDRESS(1,MATCH(O$3,Eurofins!$2:$2,0),4),"1","")&amp;($AN$5+$A10)),_xlfn.IFS(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0" s="27" t="e">
        <f ca="1">_xlfn.LET(_xlpm.GetVal,INDIRECT("Eurofins!"&amp;SUBSTITUTE(ADDRESS(1,MATCH(P$3,Eurofins!$2:$2,0),4),"1","")&amp;($AN$5+$A10)),
_xlfn.IFS(
(_xlpm.GetVal)=0,
IF($AR$23,IF(INDIRECT("Eurofins!"&amp;$AR$28&amp;($AN$5+$A10))="nd","n.d.",VALUE(INDIRECT("Eurofins!"&amp;$AR$28&amp;($AN$5+$A10)))),""),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0" s="27" t="e">
        <f ca="1">_xlfn.LET(_xlpm.GetVal,INDIRECT("Eurofins!"&amp;SUBSTITUTE(ADDRESS(1,MATCH(Q$3,Eurofins!$2:$2,0),4),"1","")&amp;($AN$5+$A10)),
_xlfn.IFS(
(_xlpm.GetVal)=0,
IF($AR$15,IF(INDIRECT("Eurofins!"&amp;$AR$20&amp;($AN$5+$A10))="nd","n.d.",VALUE(INDIRECT("Eurofins!"&amp;$AR$20&amp;($AN$5+$A10)))),""),
(_xlpm.GetVal)="nd",
"n.d.",
LEFT(_xlpm.GetVal,1)="&lt;",
IF(Q8&lt;&gt;1,"&lt;"&amp;VALUE(SUBSTITUTE(SUBSTITUTE(_xlpm.GetVal,"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0" s="24" t="e">
        <f ca="1" xml:space="preserve">
_xlfn.LET(_xlpm.GetVal,INDIRECT("Eurofins!"&amp;SUBSTITUTE(ADDRESS(1,MATCH(R$3,Eurofins!$2:$2,0),4),"1","")&amp;($AN$5+$A10)),_xlfn.IFS(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0" s="24" t="e">
        <f ca="1" xml:space="preserve">
_xlfn.LET(_xlpm.GetVal,INDIRECT("Eurofins!"&amp;SUBSTITUTE(ADDRESS(1,MATCH(S$3,Eurofins!$2:$2,0),4),"1","")&amp;($AN$5+$A10)),_xlfn.IFS(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0" s="24" t="e">
        <f ca="1" xml:space="preserve">
_xlfn.LET(_xlpm.GetVal,INDIRECT("Eurofins!"&amp;SUBSTITUTE(ADDRESS(1,MATCH(T$3,Eurofins!$2:$2,0),4),"1","")&amp;($AN$5+$A10)),_xlfn.IFS(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0" s="24" t="e">
        <f ca="1" xml:space="preserve">
_xlfn.LET(_xlpm.GetVal,INDIRECT("Eurofins!"&amp;SUBSTITUTE(ADDRESS(1,MATCH(U$3,Eurofins!$2:$2,0),4),"1","")&amp;($AN$5+$A10)),_xlfn.IFS(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0" s="24" t="e">
        <f ca="1" xml:space="preserve">
_xlfn.LET(_xlpm.GetVal,INDIRECT("Eurofins!"&amp;SUBSTITUTE(ADDRESS(1,MATCH(V$3,Eurofins!$2:$2,0),4),"1","")&amp;($AN$5+$A10)),_xlfn.IFS(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0" s="24" t="e">
        <f ca="1" xml:space="preserve">
_xlfn.LET(_xlpm.GetVal,INDIRECT("Eurofins!"&amp;SUBSTITUTE(ADDRESS(1,MATCH(W$3,Eurofins!$2:$2,0),4),"1","")&amp;($AN$5+$A10)),_xlfn.IFS(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0" s="24" t="e">
        <f ca="1" xml:space="preserve">
_xlfn.LET(_xlpm.GetVal,INDIRECT("Eurofins!"&amp;SUBSTITUTE(ADDRESS(1,MATCH(X$3,Eurofins!$2:$2,0),4),"1","")&amp;($AN$5+$A10)),_xlfn.IFS(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0" s="24" t="e">
        <f ca="1" xml:space="preserve">
_xlfn.LET(_xlpm.GetVal,INDIRECT("Eurofins!"&amp;SUBSTITUTE(ADDRESS(1,MATCH(Y$3,Eurofins!$2:$2,0),4),"1","")&amp;($AN$5+$A10)),_xlfn.IFS(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0" s="24" t="e">
        <f ca="1" xml:space="preserve">
_xlfn.LET(_xlpm.GetVal,INDIRECT("Eurofins!"&amp;SUBSTITUTE(ADDRESS(1,MATCH(Z$3,Eurofins!$2:$2,0),4),"1","")&amp;($AN$5+$A10)),_xlfn.IFS(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0" s="24" t="e">
        <f ca="1" xml:space="preserve">
_xlfn.LET(_xlpm.GetVal,INDIRECT("Eurofins!"&amp;SUBSTITUTE(ADDRESS(1,MATCH(AA$3,Eurofins!$2:$2,0),4),"1","")&amp;($AN$5+$A10)),_xlfn.IFS(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0" s="24" t="e">
        <f ca="1" xml:space="preserve">
_xlfn.LET(_xlpm.GetVal,INDIRECT("Eurofins!"&amp;SUBSTITUTE(ADDRESS(1,MATCH(AB$3,Eurofins!$2:$2,0),4),"1","")&amp;($AN$5+$A10)),_xlfn.IFS(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0" s="24" t="e">
        <f ca="1" xml:space="preserve">
_xlfn.LET(_xlpm.GetVal,INDIRECT("Eurofins!"&amp;SUBSTITUTE(ADDRESS(1,MATCH(AC$3,Eurofins!$2:$2,0),4),"1","")&amp;($AN$5+$A10)),_xlfn.IFS(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0" s="24" t="e">
        <f ca="1" xml:space="preserve">
_xlfn.LET(_xlpm.GetVal,INDIRECT("Eurofins!"&amp;SUBSTITUTE(ADDRESS(1,MATCH(AD$3,Eurofins!$2:$2,0),4),"1","")&amp;($AN$5+$A10)),_xlfn.IFS(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0" s="24" t="e">
        <f ca="1" xml:space="preserve">
_xlfn.LET(_xlpm.GetVal,INDIRECT("Eurofins!"&amp;SUBSTITUTE(ADDRESS(1,MATCH(AE$3,Eurofins!$2:$2,0),4),"1","")&amp;($AN$5+$A10)),_xlfn.IFS(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0" s="24" t="e">
        <f ca="1" xml:space="preserve">
_xlfn.LET(_xlpm.GetVal,INDIRECT("Eurofins!"&amp;SUBSTITUTE(ADDRESS(1,MATCH(AF$3,Eurofins!$2:$2,0),4),"1","")&amp;($AN$5+$A10)),_xlfn.IFS(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0" s="24" t="e">
        <f ca="1" xml:space="preserve">
_xlfn.LET(_xlpm.GetVal,INDIRECT("Eurofins!"&amp;SUBSTITUTE(ADDRESS(1,MATCH(AG$3,Eurofins!$2:$2,0),4),"1","")&amp;($AN$5+$A10)),_xlfn.IFS(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0" s="25" t="str">
        <f ca="1">IF(SUMPRODUCT(--ISERROR(AI10:AJ10))&lt;2,IF(SUMIF(AI10:AJ10,"&lt;&gt;#VALUE!")&lt;=ALS_Jord_Kalk!BQ$4,"&lt;"&amp;ALS_Jord_Kalk!BQ$4,SUMIF(AI10:AJ10,"&lt;&gt;#VALUE!")),"#VALUE!")</f>
        <v>#VALUE!</v>
      </c>
      <c r="AI10" s="24" t="e">
        <f ca="1">_xlfn.IFS(INDIRECT("Eurofins!"&amp;SUBSTITUTE(ADDRESS(1,MATCH(AI$3,Eurofins!$2:$2,0),4),"1","")&amp;($AN$5+$A10))=0,"",INDIRECT("Eurofins!"&amp;SUBSTITUTE(ADDRESS(1,MATCH(AI$3,Eurofins!$2:$2,0),4),"1","")&amp;($AN$5+$A10))="nd","n.d.",LEFT(INDIRECT("Eurofins!"&amp;SUBSTITUTE(ADDRESS(1,MATCH(AI$3,Eurofins!$2:$2,0),4),"1","")&amp;($AN$5+$A10)),2)="&lt; ",IF(VALUE(SUBSTITUTE(SUBSTITUTE(INDIRECT("Eurofins!"&amp;SUBSTITUTE(ADDRESS(1,MATCH(AI$3,Eurofins!$2:$2,0),4),"1","")&amp;($AN$5+$A10))," ",""),"&lt;",""))*AI$2&lt;=BS$4,"&lt;"&amp;BS$4,"&lt;"&amp;VALUE(SUBSTITUTE(SUBSTITUTE(INDIRECT("Eurofins!"&amp;SUBSTITUTE(ADDRESS(1,MATCH(AI$3,Eurofins!$2:$2,0),4),"1","")&amp;($AN$5+$A10))," ",""),"&lt;",""))*AI$2),LEFT(INDIRECT("Eurofins!"&amp;SUBSTITUTE(ADDRESS(1,MATCH(AI$3,Eurofins!$2:$2,0),4),"1","")&amp;($AN$5+$A10)),1)="&lt;",IF(VALUE(SUBSTITUTE(SUBSTITUTE(INDIRECT("Eurofins!"&amp;SUBSTITUTE(ADDRESS(1,MATCH(AI$3,Eurofins!$2:$2,0),4),"1","")&amp;($AN$5+$A10))," ",""),"&lt;",""))*AI$2&lt;=BS$4,"&lt;"&amp;BS$4,"&lt;"&amp;VALUE(SUBSTITUTE(SUBSTITUTE(INDIRECT("Eurofins!"&amp;SUBSTITUTE(ADDRESS(1,MATCH(AI$3,Eurofins!$2:$2,0),4),"1","")&amp;($AN$5+$A10))," ",""),"&lt;",""))*AI$2),ISNUMBER(VALUE(INDIRECT("Eurofins!"&amp;SUBSTITUTE(ADDRESS(1,MATCH(AI$3,Eurofins!$2:$2,0),4),"1","")&amp;($AN$5+$A10)))),IF(VALUE(INDIRECT("Eurofins!"&amp;SUBSTITUTE(ADDRESS(1,MATCH(AI$3,Eurofins!$2:$2,0),4),"1","")&amp;($AN$5+$A10)))*AI$2&lt;=BS$4,"&lt;"&amp;BS$4,VALUE(INDIRECT("Eurofins!"&amp;SUBSTITUTE(ADDRESS(1,MATCH(AI$3,Eurofins!$2:$2,0),4),"1","")&amp;($AN$5+$A10)))))</f>
        <v>#N/A</v>
      </c>
      <c r="AJ10" s="24" t="e">
        <f ca="1">_xlfn.IFS(INDIRECT("Eurofins!"&amp;SUBSTITUTE(ADDRESS(1,MATCH(AJ$3,Eurofins!$2:$2,0),4),"1","")&amp;($AN$5+$A10))=0,"",INDIRECT("Eurofins!"&amp;SUBSTITUTE(ADDRESS(1,MATCH(AJ$3,Eurofins!$2:$2,0),4),"1","")&amp;($AN$5+$A10))="nd","n.d.",LEFT(INDIRECT("Eurofins!"&amp;SUBSTITUTE(ADDRESS(1,MATCH(AJ$3,Eurofins!$2:$2,0),4),"1","")&amp;($AN$5+$A10)),2)="&lt; ",IF(VALUE(SUBSTITUTE(SUBSTITUTE(INDIRECT("Eurofins!"&amp;SUBSTITUTE(ADDRESS(1,MATCH(AJ$3,Eurofins!$2:$2,0),4),"1","")&amp;($AN$5+$A10))," ",""),"&lt;",""))*AJ$2&lt;=BT$4,"&lt;"&amp;BT$4,"&lt;"&amp;VALUE(SUBSTITUTE(SUBSTITUTE(INDIRECT("Eurofins!"&amp;SUBSTITUTE(ADDRESS(1,MATCH(AJ$3,Eurofins!$2:$2,0),4),"1","")&amp;($AN$5+$A10))," ",""),"&lt;",""))*AJ$2),LEFT(INDIRECT("Eurofins!"&amp;SUBSTITUTE(ADDRESS(1,MATCH(AJ$3,Eurofins!$2:$2,0),4),"1","")&amp;($AN$5+$A10)),1)="&lt;",IF(VALUE(SUBSTITUTE(SUBSTITUTE(INDIRECT("Eurofins!"&amp;SUBSTITUTE(ADDRESS(1,MATCH(AJ$3,Eurofins!$2:$2,0),4),"1","")&amp;($AN$5+$A10))," ",""),"&lt;",""))*AJ$2&lt;=BT$4,"&lt;"&amp;BT$4,"&lt;"&amp;VALUE(SUBSTITUTE(SUBSTITUTE(INDIRECT("Eurofins!"&amp;SUBSTITUTE(ADDRESS(1,MATCH(AJ$3,Eurofins!$2:$2,0),4),"1","")&amp;($AN$5+$A10))," ",""),"&lt;",""))*AJ$2),ISNUMBER(VALUE(INDIRECT("Eurofins!"&amp;SUBSTITUTE(ADDRESS(1,MATCH(AJ$3,Eurofins!$2:$2,0),4),"1","")&amp;($AN$5+$A10)))),IF(VALUE(INDIRECT("Eurofins!"&amp;SUBSTITUTE(ADDRESS(1,MATCH(AJ$3,Eurofins!$2:$2,0),4),"1","")&amp;($AN$5+$A10)))*AJ$2&lt;=BT$4,"&lt;"&amp;BT$4,VALUE(INDIRECT("Eurofins!"&amp;SUBSTITUTE(ADDRESS(1,MATCH(AJ$3,Eurofins!$2:$2,0),4),"1","")&amp;($AN$5+$A10)))))</f>
        <v>#N/A</v>
      </c>
      <c r="AP10" s="16" t="s">
        <v>59</v>
      </c>
      <c r="AQ10" s="7"/>
      <c r="AR10" t="b">
        <f>IF(AR6,FALSE,IF(AND(AR8,AR9),TRUE,FALSE))</f>
        <v>0</v>
      </c>
      <c r="AS10" s="17"/>
      <c r="AW10" t="s">
        <v>13</v>
      </c>
      <c r="BH10" t="s">
        <v>336</v>
      </c>
      <c r="BI10" t="s">
        <v>337</v>
      </c>
      <c r="BJ10" t="s">
        <v>345</v>
      </c>
      <c r="BL10" t="s">
        <v>338</v>
      </c>
      <c r="BN10" t="s">
        <v>339</v>
      </c>
      <c r="BO10" t="s">
        <v>340</v>
      </c>
      <c r="BP10" t="s">
        <v>341</v>
      </c>
      <c r="BQ10" t="s">
        <v>342</v>
      </c>
      <c r="BR10" t="s">
        <v>343</v>
      </c>
      <c r="BX10" t="s">
        <v>344</v>
      </c>
    </row>
    <row r="11" spans="1:78" x14ac:dyDescent="0.25">
      <c r="A11">
        <f t="shared" ca="1" si="4"/>
        <v>8</v>
      </c>
      <c r="B11" t="e">
        <f t="shared" ca="1" si="2"/>
        <v>#REF!</v>
      </c>
      <c r="C11" t="str">
        <f t="shared" ca="1" si="5"/>
        <v/>
      </c>
      <c r="D11" s="22" t="e">
        <f ca="1">_xlfn.IFS(INDIRECT("Eurofins!"&amp;SUBSTITUTE(ADDRESS(1,MATCH(D$3,Eurofins!$2:$2,0),4),"1","")&amp;($AN$5+$A11))=0,"",INDIRECT("Eurofins!"&amp;SUBSTITUTE(ADDRESS(1,MATCH(D$3,Eurofins!$2:$2,0),4),"1","")&amp;($AN$5+$A11))="nd","n.d.",LEFT(INDIRECT("Eurofins!"&amp;SUBSTITUTE(ADDRESS(1,MATCH(D$3,Eurofins!$2:$2,0),4),"1","")&amp;($AN$5+$A11)),2)="&lt; ","&lt;&lt;",LEFT(INDIRECT("Eurofins!"&amp;SUBSTITUTE(ADDRESS(1,MATCH(D$3,Eurofins!$2:$2,0),4),"1","")&amp;($AN$5+$A11)),1)="&lt;","&lt;",NOT(ISERROR(VALUE(INDIRECT("Eurofins!"&amp;SUBSTITUTE(ADDRESS(1,MATCH(D$3,Eurofins!$2:$2,0),4),"1","")&amp;($AN$5+$A11))))),VALUE(INDIRECT("Eurofins!"&amp;SUBSTITUTE(ADDRESS(1,MATCH(D$3,Eurofins!$2:$2,0),4),"1","")&amp;($AN$5+$A11))))</f>
        <v>#N/A</v>
      </c>
      <c r="E11" s="22" t="e">
        <f ca="1">_xlfn.IFS(INDIRECT("Eurofins!"&amp;SUBSTITUTE(ADDRESS(1,MATCH(E$3,Eurofins!$2:$2,0),4),"1","")&amp;($AN$5+$A11))=0,"",INDIRECT("Eurofins!"&amp;SUBSTITUTE(ADDRESS(1,MATCH(E$3,Eurofins!$2:$2,0),4),"1","")&amp;($AN$5+$A11))="nd","n.d.",LEFT(INDIRECT("Eurofins!"&amp;SUBSTITUTE(ADDRESS(1,MATCH(E$3,Eurofins!$2:$2,0),4),"1","")&amp;($AN$5+$A11)),2)="&lt; ","&lt;&lt;",LEFT(INDIRECT("Eurofins!"&amp;SUBSTITUTE(ADDRESS(1,MATCH(E$3,Eurofins!$2:$2,0),4),"1","")&amp;($AN$5+$A11)),1)="&lt;","&lt;",NOT(ISERROR(VALUE(INDIRECT("Eurofins!"&amp;SUBSTITUTE(ADDRESS(1,MATCH(E$3,Eurofins!$2:$2,0),4),"1","")&amp;($AN$5+$A11))))),VALUE(INDIRECT("Eurofins!"&amp;SUBSTITUTE(ADDRESS(1,MATCH(E$3,Eurofins!$2:$2,0),4),"1","")&amp;($AN$5+$A11))))</f>
        <v>#N/A</v>
      </c>
      <c r="F11" s="22" t="e">
        <f ca="1">_xlfn.IFS(INDIRECT("Eurofins!"&amp;SUBSTITUTE(ADDRESS(1,MATCH(F$3,Eurofins!$2:$2,0),4),"1","")&amp;($AN$5+$A11))=0,"",INDIRECT("Eurofins!"&amp;SUBSTITUTE(ADDRESS(1,MATCH(F$3,Eurofins!$2:$2,0),4),"1","")&amp;($AN$5+$A11))="nd","n.d.",LEFT(INDIRECT("Eurofins!"&amp;SUBSTITUTE(ADDRESS(1,MATCH(F$3,Eurofins!$2:$2,0),4),"1","")&amp;($AN$5+$A11)),2)="&lt; ","&lt;&lt;",LEFT(INDIRECT("Eurofins!"&amp;SUBSTITUTE(ADDRESS(1,MATCH(F$3,Eurofins!$2:$2,0),4),"1","")&amp;($AN$5+$A11)),1)="&lt;","&lt;",NOT(ISERROR(VALUE(INDIRECT("Eurofins!"&amp;SUBSTITUTE(ADDRESS(1,MATCH(F$3,Eurofins!$2:$2,0),4),"1","")&amp;($AN$5+$A11))))),VALUE(INDIRECT("Eurofins!"&amp;SUBSTITUTE(ADDRESS(1,MATCH(F$3,Eurofins!$2:$2,0),4),"1","")&amp;($AN$5+$A11))))</f>
        <v>#N/A</v>
      </c>
      <c r="G11" s="24" t="e">
        <f ca="1" xml:space="preserve">
_xlfn.LET(_xlpm.GetVal,INDIRECT("Eurofins!"&amp;SUBSTITUTE(ADDRESS(1,MATCH(G$3,Eurofins!$2:$2,0),4),"1","")&amp;($AN$5+$A11)),_xlfn.IFS(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1" s="24" t="e">
        <f ca="1" xml:space="preserve">
_xlfn.LET(_xlpm.GetVal,INDIRECT("Eurofins!"&amp;SUBSTITUTE(ADDRESS(1,MATCH(H$3,Eurofins!$2:$2,0),4),"1","")&amp;($AN$5+$A11)),_xlfn.IFS(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1" s="24" t="e">
        <f ca="1" xml:space="preserve">
_xlfn.LET(_xlpm.GetVal,INDIRECT("Eurofins!"&amp;SUBSTITUTE(ADDRESS(1,MATCH(I$3,Eurofins!$2:$2,0),4),"1","")&amp;($AN$5+$A11)),_xlfn.IFS(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1" s="24" t="e">
        <f ca="1" xml:space="preserve">
_xlfn.LET(_xlpm.GetVal,INDIRECT("Eurofins!"&amp;SUBSTITUTE(ADDRESS(1,MATCH(J$3,Eurofins!$2:$2,0),4),"1","")&amp;($AN$5+$A11)),_xlfn.IFS(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1" s="24" t="e">
        <f ca="1" xml:space="preserve">
_xlfn.LET(_xlpm.GetVal,INDIRECT("Eurofins!"&amp;SUBSTITUTE(ADDRESS(1,MATCH(K$3,Eurofins!$2:$2,0),4),"1","")&amp;($AN$5+$A11)),_xlfn.IFS(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1" s="24" t="e">
        <f ca="1" xml:space="preserve">
_xlfn.LET(_xlpm.GetVal,INDIRECT("Eurofins!"&amp;SUBSTITUTE(ADDRESS(1,MATCH(L$3,Eurofins!$2:$2,0),4),"1","")&amp;($AN$5+$A11)),_xlfn.IFS(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1" s="24" t="e">
        <f ca="1" xml:space="preserve">
_xlfn.LET(_xlpm.GetVal,INDIRECT("Eurofins!"&amp;SUBSTITUTE(ADDRESS(1,MATCH(M$3,Eurofins!$2:$2,0),4),"1","")&amp;($AN$5+$A11)),_xlfn.IFS(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1" s="24" t="e">
        <f ca="1" xml:space="preserve">
_xlfn.LET(_xlpm.GetVal,INDIRECT("Eurofins!"&amp;SUBSTITUTE(ADDRESS(1,MATCH(N$3,Eurofins!$2:$2,0),4),"1","")&amp;($AN$5+$A11)),_xlfn.IFS(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1" s="24" t="e">
        <f ca="1" xml:space="preserve">
_xlfn.LET(_xlpm.GetVal,INDIRECT("Eurofins!"&amp;SUBSTITUTE(ADDRESS(1,MATCH(O$3,Eurofins!$2:$2,0),4),"1","")&amp;($AN$5+$A11)),_xlfn.IFS(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1" s="27" t="e">
        <f ca="1">_xlfn.LET(_xlpm.GetVal,INDIRECT("Eurofins!"&amp;SUBSTITUTE(ADDRESS(1,MATCH(P$3,Eurofins!$2:$2,0),4),"1","")&amp;($AN$5+$A11)),
_xlfn.IFS(
(_xlpm.GetVal)=0,
IF($AR$23,IF(INDIRECT("Eurofins!"&amp;$AR$28&amp;($AN$5+$A11))="nd","n.d.",VALUE(INDIRECT("Eurofins!"&amp;$AR$28&amp;($AN$5+$A11)))),""),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1" s="27" t="e">
        <f ca="1">_xlfn.LET(_xlpm.GetVal,INDIRECT("Eurofins!"&amp;SUBSTITUTE(ADDRESS(1,MATCH(Q$3,Eurofins!$2:$2,0),4),"1","")&amp;($AN$5+$A11)),
_xlfn.IFS(
(_xlpm.GetVal)=0,
IF($AR$15,IF(INDIRECT("Eurofins!"&amp;$AR$20&amp;($AN$5+$A11))="nd","n.d.",VALUE(INDIRECT("Eurofins!"&amp;$AR$20&amp;($AN$5+$A11)))),""),
(_xlpm.GetVal)="nd",
"n.d.",
LEFT(_xlpm.GetVal,1)="&lt;",
IF(Q9&lt;&gt;1,"&lt;"&amp;VALUE(SUBSTITUTE(SUBSTITUTE(_xlpm.GetVal,"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1" s="24" t="e">
        <f ca="1" xml:space="preserve">
_xlfn.LET(_xlpm.GetVal,INDIRECT("Eurofins!"&amp;SUBSTITUTE(ADDRESS(1,MATCH(R$3,Eurofins!$2:$2,0),4),"1","")&amp;($AN$5+$A11)),_xlfn.IFS(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1" s="24" t="e">
        <f ca="1" xml:space="preserve">
_xlfn.LET(_xlpm.GetVal,INDIRECT("Eurofins!"&amp;SUBSTITUTE(ADDRESS(1,MATCH(S$3,Eurofins!$2:$2,0),4),"1","")&amp;($AN$5+$A11)),_xlfn.IFS(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1" s="24" t="e">
        <f ca="1" xml:space="preserve">
_xlfn.LET(_xlpm.GetVal,INDIRECT("Eurofins!"&amp;SUBSTITUTE(ADDRESS(1,MATCH(T$3,Eurofins!$2:$2,0),4),"1","")&amp;($AN$5+$A11)),_xlfn.IFS(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1" s="24" t="e">
        <f ca="1" xml:space="preserve">
_xlfn.LET(_xlpm.GetVal,INDIRECT("Eurofins!"&amp;SUBSTITUTE(ADDRESS(1,MATCH(U$3,Eurofins!$2:$2,0),4),"1","")&amp;($AN$5+$A11)),_xlfn.IFS(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1" s="24" t="e">
        <f ca="1" xml:space="preserve">
_xlfn.LET(_xlpm.GetVal,INDIRECT("Eurofins!"&amp;SUBSTITUTE(ADDRESS(1,MATCH(V$3,Eurofins!$2:$2,0),4),"1","")&amp;($AN$5+$A11)),_xlfn.IFS(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1" s="24" t="e">
        <f ca="1" xml:space="preserve">
_xlfn.LET(_xlpm.GetVal,INDIRECT("Eurofins!"&amp;SUBSTITUTE(ADDRESS(1,MATCH(W$3,Eurofins!$2:$2,0),4),"1","")&amp;($AN$5+$A11)),_xlfn.IFS(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1" s="24" t="e">
        <f ca="1" xml:space="preserve">
_xlfn.LET(_xlpm.GetVal,INDIRECT("Eurofins!"&amp;SUBSTITUTE(ADDRESS(1,MATCH(X$3,Eurofins!$2:$2,0),4),"1","")&amp;($AN$5+$A11)),_xlfn.IFS(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1" s="24" t="e">
        <f ca="1" xml:space="preserve">
_xlfn.LET(_xlpm.GetVal,INDIRECT("Eurofins!"&amp;SUBSTITUTE(ADDRESS(1,MATCH(Y$3,Eurofins!$2:$2,0),4),"1","")&amp;($AN$5+$A11)),_xlfn.IFS(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1" s="24" t="e">
        <f ca="1" xml:space="preserve">
_xlfn.LET(_xlpm.GetVal,INDIRECT("Eurofins!"&amp;SUBSTITUTE(ADDRESS(1,MATCH(Z$3,Eurofins!$2:$2,0),4),"1","")&amp;($AN$5+$A11)),_xlfn.IFS(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1" s="24" t="e">
        <f ca="1" xml:space="preserve">
_xlfn.LET(_xlpm.GetVal,INDIRECT("Eurofins!"&amp;SUBSTITUTE(ADDRESS(1,MATCH(AA$3,Eurofins!$2:$2,0),4),"1","")&amp;($AN$5+$A11)),_xlfn.IFS(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1" s="24" t="e">
        <f ca="1" xml:space="preserve">
_xlfn.LET(_xlpm.GetVal,INDIRECT("Eurofins!"&amp;SUBSTITUTE(ADDRESS(1,MATCH(AB$3,Eurofins!$2:$2,0),4),"1","")&amp;($AN$5+$A11)),_xlfn.IFS(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1" s="24" t="e">
        <f ca="1" xml:space="preserve">
_xlfn.LET(_xlpm.GetVal,INDIRECT("Eurofins!"&amp;SUBSTITUTE(ADDRESS(1,MATCH(AC$3,Eurofins!$2:$2,0),4),"1","")&amp;($AN$5+$A11)),_xlfn.IFS(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1" s="24" t="e">
        <f ca="1" xml:space="preserve">
_xlfn.LET(_xlpm.GetVal,INDIRECT("Eurofins!"&amp;SUBSTITUTE(ADDRESS(1,MATCH(AD$3,Eurofins!$2:$2,0),4),"1","")&amp;($AN$5+$A11)),_xlfn.IFS(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1" s="24" t="e">
        <f ca="1" xml:space="preserve">
_xlfn.LET(_xlpm.GetVal,INDIRECT("Eurofins!"&amp;SUBSTITUTE(ADDRESS(1,MATCH(AE$3,Eurofins!$2:$2,0),4),"1","")&amp;($AN$5+$A11)),_xlfn.IFS(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1" s="24" t="e">
        <f ca="1" xml:space="preserve">
_xlfn.LET(_xlpm.GetVal,INDIRECT("Eurofins!"&amp;SUBSTITUTE(ADDRESS(1,MATCH(AF$3,Eurofins!$2:$2,0),4),"1","")&amp;($AN$5+$A11)),_xlfn.IFS(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1" s="24" t="e">
        <f ca="1" xml:space="preserve">
_xlfn.LET(_xlpm.GetVal,INDIRECT("Eurofins!"&amp;SUBSTITUTE(ADDRESS(1,MATCH(AG$3,Eurofins!$2:$2,0),4),"1","")&amp;($AN$5+$A11)),_xlfn.IFS(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1" s="25" t="str">
        <f ca="1">IF(SUMPRODUCT(--ISERROR(AI11:AJ11))&lt;2,IF(SUMIF(AI11:AJ11,"&lt;&gt;#VALUE!")&lt;=ALS_Jord_Kalk!BQ$4,"&lt;"&amp;ALS_Jord_Kalk!BQ$4,SUMIF(AI11:AJ11,"&lt;&gt;#VALUE!")),"#VALUE!")</f>
        <v>#VALUE!</v>
      </c>
      <c r="AI11" s="24" t="e">
        <f ca="1">_xlfn.IFS(INDIRECT("Eurofins!"&amp;SUBSTITUTE(ADDRESS(1,MATCH(AI$3,Eurofins!$2:$2,0),4),"1","")&amp;($AN$5+$A11))=0,"",INDIRECT("Eurofins!"&amp;SUBSTITUTE(ADDRESS(1,MATCH(AI$3,Eurofins!$2:$2,0),4),"1","")&amp;($AN$5+$A11))="nd","n.d.",LEFT(INDIRECT("Eurofins!"&amp;SUBSTITUTE(ADDRESS(1,MATCH(AI$3,Eurofins!$2:$2,0),4),"1","")&amp;($AN$5+$A11)),2)="&lt; ",IF(VALUE(SUBSTITUTE(SUBSTITUTE(INDIRECT("Eurofins!"&amp;SUBSTITUTE(ADDRESS(1,MATCH(AI$3,Eurofins!$2:$2,0),4),"1","")&amp;($AN$5+$A11))," ",""),"&lt;",""))*AI$2&lt;=BS$4,"&lt;"&amp;BS$4,"&lt;"&amp;VALUE(SUBSTITUTE(SUBSTITUTE(INDIRECT("Eurofins!"&amp;SUBSTITUTE(ADDRESS(1,MATCH(AI$3,Eurofins!$2:$2,0),4),"1","")&amp;($AN$5+$A11))," ",""),"&lt;",""))*AI$2),LEFT(INDIRECT("Eurofins!"&amp;SUBSTITUTE(ADDRESS(1,MATCH(AI$3,Eurofins!$2:$2,0),4),"1","")&amp;($AN$5+$A11)),1)="&lt;",IF(VALUE(SUBSTITUTE(SUBSTITUTE(INDIRECT("Eurofins!"&amp;SUBSTITUTE(ADDRESS(1,MATCH(AI$3,Eurofins!$2:$2,0),4),"1","")&amp;($AN$5+$A11))," ",""),"&lt;",""))*AI$2&lt;=BS$4,"&lt;"&amp;BS$4,"&lt;"&amp;VALUE(SUBSTITUTE(SUBSTITUTE(INDIRECT("Eurofins!"&amp;SUBSTITUTE(ADDRESS(1,MATCH(AI$3,Eurofins!$2:$2,0),4),"1","")&amp;($AN$5+$A11))," ",""),"&lt;",""))*AI$2),ISNUMBER(VALUE(INDIRECT("Eurofins!"&amp;SUBSTITUTE(ADDRESS(1,MATCH(AI$3,Eurofins!$2:$2,0),4),"1","")&amp;($AN$5+$A11)))),IF(VALUE(INDIRECT("Eurofins!"&amp;SUBSTITUTE(ADDRESS(1,MATCH(AI$3,Eurofins!$2:$2,0),4),"1","")&amp;($AN$5+$A11)))*AI$2&lt;=BS$4,"&lt;"&amp;BS$4,VALUE(INDIRECT("Eurofins!"&amp;SUBSTITUTE(ADDRESS(1,MATCH(AI$3,Eurofins!$2:$2,0),4),"1","")&amp;($AN$5+$A11)))))</f>
        <v>#N/A</v>
      </c>
      <c r="AJ11" s="24" t="e">
        <f ca="1">_xlfn.IFS(INDIRECT("Eurofins!"&amp;SUBSTITUTE(ADDRESS(1,MATCH(AJ$3,Eurofins!$2:$2,0),4),"1","")&amp;($AN$5+$A11))=0,"",INDIRECT("Eurofins!"&amp;SUBSTITUTE(ADDRESS(1,MATCH(AJ$3,Eurofins!$2:$2,0),4),"1","")&amp;($AN$5+$A11))="nd","n.d.",LEFT(INDIRECT("Eurofins!"&amp;SUBSTITUTE(ADDRESS(1,MATCH(AJ$3,Eurofins!$2:$2,0),4),"1","")&amp;($AN$5+$A11)),2)="&lt; ",IF(VALUE(SUBSTITUTE(SUBSTITUTE(INDIRECT("Eurofins!"&amp;SUBSTITUTE(ADDRESS(1,MATCH(AJ$3,Eurofins!$2:$2,0),4),"1","")&amp;($AN$5+$A11))," ",""),"&lt;",""))*AJ$2&lt;=BT$4,"&lt;"&amp;BT$4,"&lt;"&amp;VALUE(SUBSTITUTE(SUBSTITUTE(INDIRECT("Eurofins!"&amp;SUBSTITUTE(ADDRESS(1,MATCH(AJ$3,Eurofins!$2:$2,0),4),"1","")&amp;($AN$5+$A11))," ",""),"&lt;",""))*AJ$2),LEFT(INDIRECT("Eurofins!"&amp;SUBSTITUTE(ADDRESS(1,MATCH(AJ$3,Eurofins!$2:$2,0),4),"1","")&amp;($AN$5+$A11)),1)="&lt;",IF(VALUE(SUBSTITUTE(SUBSTITUTE(INDIRECT("Eurofins!"&amp;SUBSTITUTE(ADDRESS(1,MATCH(AJ$3,Eurofins!$2:$2,0),4),"1","")&amp;($AN$5+$A11))," ",""),"&lt;",""))*AJ$2&lt;=BT$4,"&lt;"&amp;BT$4,"&lt;"&amp;VALUE(SUBSTITUTE(SUBSTITUTE(INDIRECT("Eurofins!"&amp;SUBSTITUTE(ADDRESS(1,MATCH(AJ$3,Eurofins!$2:$2,0),4),"1","")&amp;($AN$5+$A11))," ",""),"&lt;",""))*AJ$2),ISNUMBER(VALUE(INDIRECT("Eurofins!"&amp;SUBSTITUTE(ADDRESS(1,MATCH(AJ$3,Eurofins!$2:$2,0),4),"1","")&amp;($AN$5+$A11)))),IF(VALUE(INDIRECT("Eurofins!"&amp;SUBSTITUTE(ADDRESS(1,MATCH(AJ$3,Eurofins!$2:$2,0),4),"1","")&amp;($AN$5+$A11)))*AJ$2&lt;=BT$4,"&lt;"&amp;BT$4,VALUE(INDIRECT("Eurofins!"&amp;SUBSTITUTE(ADDRESS(1,MATCH(AJ$3,Eurofins!$2:$2,0),4),"1","")&amp;($AN$5+$A11)))))</f>
        <v>#N/A</v>
      </c>
      <c r="AP11" s="16" t="s">
        <v>66</v>
      </c>
      <c r="AR11" t="e">
        <f>SUBSTITUTE(ADDRESS(1,_xlfn.AGGREGATE(15,6,(Eurofins!2:2=$T$3)/(Eurofins!2:2=$T$3)*COLUMN(Eurofins!2:2),1),4),"1","")</f>
        <v>#NUM!</v>
      </c>
      <c r="AS11" s="17"/>
      <c r="AW11" t="s">
        <v>325</v>
      </c>
      <c r="BH11" t="s">
        <v>165</v>
      </c>
      <c r="BI11" t="s">
        <v>50</v>
      </c>
      <c r="BJ11" t="s">
        <v>346</v>
      </c>
    </row>
    <row r="12" spans="1:78" x14ac:dyDescent="0.25">
      <c r="A12">
        <f t="shared" ca="1" si="4"/>
        <v>9</v>
      </c>
      <c r="B12" t="e">
        <f t="shared" ca="1" si="2"/>
        <v>#REF!</v>
      </c>
      <c r="C12" t="str">
        <f t="shared" ca="1" si="5"/>
        <v/>
      </c>
      <c r="D12" s="22" t="e">
        <f ca="1">_xlfn.IFS(INDIRECT("Eurofins!"&amp;SUBSTITUTE(ADDRESS(1,MATCH(D$3,Eurofins!$2:$2,0),4),"1","")&amp;($AN$5+$A12))=0,"",INDIRECT("Eurofins!"&amp;SUBSTITUTE(ADDRESS(1,MATCH(D$3,Eurofins!$2:$2,0),4),"1","")&amp;($AN$5+$A12))="nd","n.d.",LEFT(INDIRECT("Eurofins!"&amp;SUBSTITUTE(ADDRESS(1,MATCH(D$3,Eurofins!$2:$2,0),4),"1","")&amp;($AN$5+$A12)),2)="&lt; ","&lt;&lt;",LEFT(INDIRECT("Eurofins!"&amp;SUBSTITUTE(ADDRESS(1,MATCH(D$3,Eurofins!$2:$2,0),4),"1","")&amp;($AN$5+$A12)),1)="&lt;","&lt;",NOT(ISERROR(VALUE(INDIRECT("Eurofins!"&amp;SUBSTITUTE(ADDRESS(1,MATCH(D$3,Eurofins!$2:$2,0),4),"1","")&amp;($AN$5+$A12))))),VALUE(INDIRECT("Eurofins!"&amp;SUBSTITUTE(ADDRESS(1,MATCH(D$3,Eurofins!$2:$2,0),4),"1","")&amp;($AN$5+$A12))))</f>
        <v>#N/A</v>
      </c>
      <c r="E12" s="22" t="e">
        <f ca="1">_xlfn.IFS(INDIRECT("Eurofins!"&amp;SUBSTITUTE(ADDRESS(1,MATCH(E$3,Eurofins!$2:$2,0),4),"1","")&amp;($AN$5+$A12))=0,"",INDIRECT("Eurofins!"&amp;SUBSTITUTE(ADDRESS(1,MATCH(E$3,Eurofins!$2:$2,0),4),"1","")&amp;($AN$5+$A12))="nd","n.d.",LEFT(INDIRECT("Eurofins!"&amp;SUBSTITUTE(ADDRESS(1,MATCH(E$3,Eurofins!$2:$2,0),4),"1","")&amp;($AN$5+$A12)),2)="&lt; ","&lt;&lt;",LEFT(INDIRECT("Eurofins!"&amp;SUBSTITUTE(ADDRESS(1,MATCH(E$3,Eurofins!$2:$2,0),4),"1","")&amp;($AN$5+$A12)),1)="&lt;","&lt;",NOT(ISERROR(VALUE(INDIRECT("Eurofins!"&amp;SUBSTITUTE(ADDRESS(1,MATCH(E$3,Eurofins!$2:$2,0),4),"1","")&amp;($AN$5+$A12))))),VALUE(INDIRECT("Eurofins!"&amp;SUBSTITUTE(ADDRESS(1,MATCH(E$3,Eurofins!$2:$2,0),4),"1","")&amp;($AN$5+$A12))))</f>
        <v>#N/A</v>
      </c>
      <c r="F12" s="22" t="e">
        <f ca="1">_xlfn.IFS(INDIRECT("Eurofins!"&amp;SUBSTITUTE(ADDRESS(1,MATCH(F$3,Eurofins!$2:$2,0),4),"1","")&amp;($AN$5+$A12))=0,"",INDIRECT("Eurofins!"&amp;SUBSTITUTE(ADDRESS(1,MATCH(F$3,Eurofins!$2:$2,0),4),"1","")&amp;($AN$5+$A12))="nd","n.d.",LEFT(INDIRECT("Eurofins!"&amp;SUBSTITUTE(ADDRESS(1,MATCH(F$3,Eurofins!$2:$2,0),4),"1","")&amp;($AN$5+$A12)),2)="&lt; ","&lt;&lt;",LEFT(INDIRECT("Eurofins!"&amp;SUBSTITUTE(ADDRESS(1,MATCH(F$3,Eurofins!$2:$2,0),4),"1","")&amp;($AN$5+$A12)),1)="&lt;","&lt;",NOT(ISERROR(VALUE(INDIRECT("Eurofins!"&amp;SUBSTITUTE(ADDRESS(1,MATCH(F$3,Eurofins!$2:$2,0),4),"1","")&amp;($AN$5+$A12))))),VALUE(INDIRECT("Eurofins!"&amp;SUBSTITUTE(ADDRESS(1,MATCH(F$3,Eurofins!$2:$2,0),4),"1","")&amp;($AN$5+$A12))))</f>
        <v>#N/A</v>
      </c>
      <c r="G12" s="24" t="e">
        <f ca="1" xml:space="preserve">
_xlfn.LET(_xlpm.GetVal,INDIRECT("Eurofins!"&amp;SUBSTITUTE(ADDRESS(1,MATCH(G$3,Eurofins!$2:$2,0),4),"1","")&amp;($AN$5+$A12)),_xlfn.IFS(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2" s="24" t="e">
        <f ca="1" xml:space="preserve">
_xlfn.LET(_xlpm.GetVal,INDIRECT("Eurofins!"&amp;SUBSTITUTE(ADDRESS(1,MATCH(H$3,Eurofins!$2:$2,0),4),"1","")&amp;($AN$5+$A12)),_xlfn.IFS(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2" s="24" t="e">
        <f ca="1" xml:space="preserve">
_xlfn.LET(_xlpm.GetVal,INDIRECT("Eurofins!"&amp;SUBSTITUTE(ADDRESS(1,MATCH(I$3,Eurofins!$2:$2,0),4),"1","")&amp;($AN$5+$A12)),_xlfn.IFS(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2" s="24" t="e">
        <f ca="1" xml:space="preserve">
_xlfn.LET(_xlpm.GetVal,INDIRECT("Eurofins!"&amp;SUBSTITUTE(ADDRESS(1,MATCH(J$3,Eurofins!$2:$2,0),4),"1","")&amp;($AN$5+$A12)),_xlfn.IFS(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2" s="24" t="e">
        <f ca="1" xml:space="preserve">
_xlfn.LET(_xlpm.GetVal,INDIRECT("Eurofins!"&amp;SUBSTITUTE(ADDRESS(1,MATCH(K$3,Eurofins!$2:$2,0),4),"1","")&amp;($AN$5+$A12)),_xlfn.IFS(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2" s="24" t="e">
        <f ca="1" xml:space="preserve">
_xlfn.LET(_xlpm.GetVal,INDIRECT("Eurofins!"&amp;SUBSTITUTE(ADDRESS(1,MATCH(L$3,Eurofins!$2:$2,0),4),"1","")&amp;($AN$5+$A12)),_xlfn.IFS(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2" s="24" t="e">
        <f ca="1" xml:space="preserve">
_xlfn.LET(_xlpm.GetVal,INDIRECT("Eurofins!"&amp;SUBSTITUTE(ADDRESS(1,MATCH(M$3,Eurofins!$2:$2,0),4),"1","")&amp;($AN$5+$A12)),_xlfn.IFS(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2" s="24" t="e">
        <f ca="1" xml:space="preserve">
_xlfn.LET(_xlpm.GetVal,INDIRECT("Eurofins!"&amp;SUBSTITUTE(ADDRESS(1,MATCH(N$3,Eurofins!$2:$2,0),4),"1","")&amp;($AN$5+$A12)),_xlfn.IFS(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2" s="24" t="e">
        <f ca="1" xml:space="preserve">
_xlfn.LET(_xlpm.GetVal,INDIRECT("Eurofins!"&amp;SUBSTITUTE(ADDRESS(1,MATCH(O$3,Eurofins!$2:$2,0),4),"1","")&amp;($AN$5+$A12)),_xlfn.IFS(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2" s="27" t="e">
        <f ca="1">_xlfn.LET(_xlpm.GetVal,INDIRECT("Eurofins!"&amp;SUBSTITUTE(ADDRESS(1,MATCH(P$3,Eurofins!$2:$2,0),4),"1","")&amp;($AN$5+$A12)),
_xlfn.IFS(
(_xlpm.GetVal)=0,
IF($AR$23,IF(INDIRECT("Eurofins!"&amp;$AR$28&amp;($AN$5+$A12))="nd","n.d.",VALUE(INDIRECT("Eurofins!"&amp;$AR$28&amp;($AN$5+$A12)))),""),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2" s="27" t="e">
        <f ca="1">_xlfn.LET(_xlpm.GetVal,INDIRECT("Eurofins!"&amp;SUBSTITUTE(ADDRESS(1,MATCH(Q$3,Eurofins!$2:$2,0),4),"1","")&amp;($AN$5+$A12)),
_xlfn.IFS(
(_xlpm.GetVal)=0,
IF($AR$15,IF(INDIRECT("Eurofins!"&amp;$AR$20&amp;($AN$5+$A12))="nd","n.d.",VALUE(INDIRECT("Eurofins!"&amp;$AR$20&amp;($AN$5+$A12)))),""),
(_xlpm.GetVal)="nd",
"n.d.",
LEFT(_xlpm.GetVal,1)="&lt;",
IF(Q10&lt;&gt;1,"&lt;"&amp;VALUE(SUBSTITUTE(SUBSTITUTE(_xlpm.GetVal,"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2" s="24" t="e">
        <f ca="1" xml:space="preserve">
_xlfn.LET(_xlpm.GetVal,INDIRECT("Eurofins!"&amp;SUBSTITUTE(ADDRESS(1,MATCH(R$3,Eurofins!$2:$2,0),4),"1","")&amp;($AN$5+$A12)),_xlfn.IFS(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2" s="24" t="e">
        <f ca="1" xml:space="preserve">
_xlfn.LET(_xlpm.GetVal,INDIRECT("Eurofins!"&amp;SUBSTITUTE(ADDRESS(1,MATCH(S$3,Eurofins!$2:$2,0),4),"1","")&amp;($AN$5+$A12)),_xlfn.IFS(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2" s="24" t="e">
        <f ca="1" xml:space="preserve">
_xlfn.LET(_xlpm.GetVal,INDIRECT("Eurofins!"&amp;SUBSTITUTE(ADDRESS(1,MATCH(T$3,Eurofins!$2:$2,0),4),"1","")&amp;($AN$5+$A12)),_xlfn.IFS(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2" s="24" t="e">
        <f ca="1" xml:space="preserve">
_xlfn.LET(_xlpm.GetVal,INDIRECT("Eurofins!"&amp;SUBSTITUTE(ADDRESS(1,MATCH(U$3,Eurofins!$2:$2,0),4),"1","")&amp;($AN$5+$A12)),_xlfn.IFS(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2" s="24" t="e">
        <f ca="1" xml:space="preserve">
_xlfn.LET(_xlpm.GetVal,INDIRECT("Eurofins!"&amp;SUBSTITUTE(ADDRESS(1,MATCH(V$3,Eurofins!$2:$2,0),4),"1","")&amp;($AN$5+$A12)),_xlfn.IFS(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2" s="24" t="e">
        <f ca="1" xml:space="preserve">
_xlfn.LET(_xlpm.GetVal,INDIRECT("Eurofins!"&amp;SUBSTITUTE(ADDRESS(1,MATCH(W$3,Eurofins!$2:$2,0),4),"1","")&amp;($AN$5+$A12)),_xlfn.IFS(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2" s="24" t="e">
        <f ca="1" xml:space="preserve">
_xlfn.LET(_xlpm.GetVal,INDIRECT("Eurofins!"&amp;SUBSTITUTE(ADDRESS(1,MATCH(X$3,Eurofins!$2:$2,0),4),"1","")&amp;($AN$5+$A12)),_xlfn.IFS(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2" s="24" t="e">
        <f ca="1" xml:space="preserve">
_xlfn.LET(_xlpm.GetVal,INDIRECT("Eurofins!"&amp;SUBSTITUTE(ADDRESS(1,MATCH(Y$3,Eurofins!$2:$2,0),4),"1","")&amp;($AN$5+$A12)),_xlfn.IFS(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2" s="24" t="e">
        <f ca="1" xml:space="preserve">
_xlfn.LET(_xlpm.GetVal,INDIRECT("Eurofins!"&amp;SUBSTITUTE(ADDRESS(1,MATCH(Z$3,Eurofins!$2:$2,0),4),"1","")&amp;($AN$5+$A12)),_xlfn.IFS(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2" s="24" t="e">
        <f ca="1" xml:space="preserve">
_xlfn.LET(_xlpm.GetVal,INDIRECT("Eurofins!"&amp;SUBSTITUTE(ADDRESS(1,MATCH(AA$3,Eurofins!$2:$2,0),4),"1","")&amp;($AN$5+$A12)),_xlfn.IFS(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2" s="24" t="e">
        <f ca="1" xml:space="preserve">
_xlfn.LET(_xlpm.GetVal,INDIRECT("Eurofins!"&amp;SUBSTITUTE(ADDRESS(1,MATCH(AB$3,Eurofins!$2:$2,0),4),"1","")&amp;($AN$5+$A12)),_xlfn.IFS(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2" s="24" t="e">
        <f ca="1" xml:space="preserve">
_xlfn.LET(_xlpm.GetVal,INDIRECT("Eurofins!"&amp;SUBSTITUTE(ADDRESS(1,MATCH(AC$3,Eurofins!$2:$2,0),4),"1","")&amp;($AN$5+$A12)),_xlfn.IFS(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2" s="24" t="e">
        <f ca="1" xml:space="preserve">
_xlfn.LET(_xlpm.GetVal,INDIRECT("Eurofins!"&amp;SUBSTITUTE(ADDRESS(1,MATCH(AD$3,Eurofins!$2:$2,0),4),"1","")&amp;($AN$5+$A12)),_xlfn.IFS(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2" s="24" t="e">
        <f ca="1" xml:space="preserve">
_xlfn.LET(_xlpm.GetVal,INDIRECT("Eurofins!"&amp;SUBSTITUTE(ADDRESS(1,MATCH(AE$3,Eurofins!$2:$2,0),4),"1","")&amp;($AN$5+$A12)),_xlfn.IFS(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2" s="24" t="e">
        <f ca="1" xml:space="preserve">
_xlfn.LET(_xlpm.GetVal,INDIRECT("Eurofins!"&amp;SUBSTITUTE(ADDRESS(1,MATCH(AF$3,Eurofins!$2:$2,0),4),"1","")&amp;($AN$5+$A12)),_xlfn.IFS(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2" s="24" t="e">
        <f ca="1" xml:space="preserve">
_xlfn.LET(_xlpm.GetVal,INDIRECT("Eurofins!"&amp;SUBSTITUTE(ADDRESS(1,MATCH(AG$3,Eurofins!$2:$2,0),4),"1","")&amp;($AN$5+$A12)),_xlfn.IFS(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2" s="25" t="str">
        <f ca="1">IF(SUMPRODUCT(--ISERROR(AI12:AJ12))&lt;2,IF(SUMIF(AI12:AJ12,"&lt;&gt;#VALUE!")&lt;=ALS_Jord_Kalk!BQ$4,"&lt;"&amp;ALS_Jord_Kalk!BQ$4,SUMIF(AI12:AJ12,"&lt;&gt;#VALUE!")),"#VALUE!")</f>
        <v>#VALUE!</v>
      </c>
      <c r="AI12" s="24" t="e">
        <f ca="1">_xlfn.IFS(INDIRECT("Eurofins!"&amp;SUBSTITUTE(ADDRESS(1,MATCH(AI$3,Eurofins!$2:$2,0),4),"1","")&amp;($AN$5+$A12))=0,"",INDIRECT("Eurofins!"&amp;SUBSTITUTE(ADDRESS(1,MATCH(AI$3,Eurofins!$2:$2,0),4),"1","")&amp;($AN$5+$A12))="nd","n.d.",LEFT(INDIRECT("Eurofins!"&amp;SUBSTITUTE(ADDRESS(1,MATCH(AI$3,Eurofins!$2:$2,0),4),"1","")&amp;($AN$5+$A12)),2)="&lt; ",IF(VALUE(SUBSTITUTE(SUBSTITUTE(INDIRECT("Eurofins!"&amp;SUBSTITUTE(ADDRESS(1,MATCH(AI$3,Eurofins!$2:$2,0),4),"1","")&amp;($AN$5+$A12))," ",""),"&lt;",""))*AI$2&lt;=BS$4,"&lt;"&amp;BS$4,"&lt;"&amp;VALUE(SUBSTITUTE(SUBSTITUTE(INDIRECT("Eurofins!"&amp;SUBSTITUTE(ADDRESS(1,MATCH(AI$3,Eurofins!$2:$2,0),4),"1","")&amp;($AN$5+$A12))," ",""),"&lt;",""))*AI$2),LEFT(INDIRECT("Eurofins!"&amp;SUBSTITUTE(ADDRESS(1,MATCH(AI$3,Eurofins!$2:$2,0),4),"1","")&amp;($AN$5+$A12)),1)="&lt;",IF(VALUE(SUBSTITUTE(SUBSTITUTE(INDIRECT("Eurofins!"&amp;SUBSTITUTE(ADDRESS(1,MATCH(AI$3,Eurofins!$2:$2,0),4),"1","")&amp;($AN$5+$A12))," ",""),"&lt;",""))*AI$2&lt;=BS$4,"&lt;"&amp;BS$4,"&lt;"&amp;VALUE(SUBSTITUTE(SUBSTITUTE(INDIRECT("Eurofins!"&amp;SUBSTITUTE(ADDRESS(1,MATCH(AI$3,Eurofins!$2:$2,0),4),"1","")&amp;($AN$5+$A12))," ",""),"&lt;",""))*AI$2),ISNUMBER(VALUE(INDIRECT("Eurofins!"&amp;SUBSTITUTE(ADDRESS(1,MATCH(AI$3,Eurofins!$2:$2,0),4),"1","")&amp;($AN$5+$A12)))),IF(VALUE(INDIRECT("Eurofins!"&amp;SUBSTITUTE(ADDRESS(1,MATCH(AI$3,Eurofins!$2:$2,0),4),"1","")&amp;($AN$5+$A12)))*AI$2&lt;=BS$4,"&lt;"&amp;BS$4,VALUE(INDIRECT("Eurofins!"&amp;SUBSTITUTE(ADDRESS(1,MATCH(AI$3,Eurofins!$2:$2,0),4),"1","")&amp;($AN$5+$A12)))))</f>
        <v>#N/A</v>
      </c>
      <c r="AJ12" s="24" t="e">
        <f ca="1">_xlfn.IFS(INDIRECT("Eurofins!"&amp;SUBSTITUTE(ADDRESS(1,MATCH(AJ$3,Eurofins!$2:$2,0),4),"1","")&amp;($AN$5+$A12))=0,"",INDIRECT("Eurofins!"&amp;SUBSTITUTE(ADDRESS(1,MATCH(AJ$3,Eurofins!$2:$2,0),4),"1","")&amp;($AN$5+$A12))="nd","n.d.",LEFT(INDIRECT("Eurofins!"&amp;SUBSTITUTE(ADDRESS(1,MATCH(AJ$3,Eurofins!$2:$2,0),4),"1","")&amp;($AN$5+$A12)),2)="&lt; ",IF(VALUE(SUBSTITUTE(SUBSTITUTE(INDIRECT("Eurofins!"&amp;SUBSTITUTE(ADDRESS(1,MATCH(AJ$3,Eurofins!$2:$2,0),4),"1","")&amp;($AN$5+$A12))," ",""),"&lt;",""))*AJ$2&lt;=BT$4,"&lt;"&amp;BT$4,"&lt;"&amp;VALUE(SUBSTITUTE(SUBSTITUTE(INDIRECT("Eurofins!"&amp;SUBSTITUTE(ADDRESS(1,MATCH(AJ$3,Eurofins!$2:$2,0),4),"1","")&amp;($AN$5+$A12))," ",""),"&lt;",""))*AJ$2),LEFT(INDIRECT("Eurofins!"&amp;SUBSTITUTE(ADDRESS(1,MATCH(AJ$3,Eurofins!$2:$2,0),4),"1","")&amp;($AN$5+$A12)),1)="&lt;",IF(VALUE(SUBSTITUTE(SUBSTITUTE(INDIRECT("Eurofins!"&amp;SUBSTITUTE(ADDRESS(1,MATCH(AJ$3,Eurofins!$2:$2,0),4),"1","")&amp;($AN$5+$A12))," ",""),"&lt;",""))*AJ$2&lt;=BT$4,"&lt;"&amp;BT$4,"&lt;"&amp;VALUE(SUBSTITUTE(SUBSTITUTE(INDIRECT("Eurofins!"&amp;SUBSTITUTE(ADDRESS(1,MATCH(AJ$3,Eurofins!$2:$2,0),4),"1","")&amp;($AN$5+$A12))," ",""),"&lt;",""))*AJ$2),ISNUMBER(VALUE(INDIRECT("Eurofins!"&amp;SUBSTITUTE(ADDRESS(1,MATCH(AJ$3,Eurofins!$2:$2,0),4),"1","")&amp;($AN$5+$A12)))),IF(VALUE(INDIRECT("Eurofins!"&amp;SUBSTITUTE(ADDRESS(1,MATCH(AJ$3,Eurofins!$2:$2,0),4),"1","")&amp;($AN$5+$A12)))*AJ$2&lt;=BT$4,"&lt;"&amp;BT$4,VALUE(INDIRECT("Eurofins!"&amp;SUBSTITUTE(ADDRESS(1,MATCH(AJ$3,Eurofins!$2:$2,0),4),"1","")&amp;($AN$5+$A12)))))</f>
        <v>#N/A</v>
      </c>
      <c r="AP12" s="11" t="s">
        <v>67</v>
      </c>
      <c r="AQ12" s="12"/>
      <c r="AR12" s="12" t="e">
        <f>SUBSTITUTE(ADDRESS(1,_xlfn.AGGREGATE(15,6,(Eurofins!2:2=$T$3)/(Eurofins!2:2=$T$3)*COLUMN(Eurofins!2:2),2),4),"1","")</f>
        <v>#NUM!</v>
      </c>
      <c r="AS12" s="13"/>
      <c r="AW12" t="s">
        <v>51</v>
      </c>
      <c r="BJ12" t="s">
        <v>97</v>
      </c>
    </row>
    <row r="13" spans="1:78" x14ac:dyDescent="0.25">
      <c r="A13">
        <f t="shared" ca="1" si="4"/>
        <v>10</v>
      </c>
      <c r="B13" t="e">
        <f t="shared" ca="1" si="2"/>
        <v>#REF!</v>
      </c>
      <c r="C13" t="str">
        <f t="shared" ca="1" si="5"/>
        <v/>
      </c>
      <c r="D13" s="22" t="e">
        <f ca="1">_xlfn.IFS(INDIRECT("Eurofins!"&amp;SUBSTITUTE(ADDRESS(1,MATCH(D$3,Eurofins!$2:$2,0),4),"1","")&amp;($AN$5+$A13))=0,"",INDIRECT("Eurofins!"&amp;SUBSTITUTE(ADDRESS(1,MATCH(D$3,Eurofins!$2:$2,0),4),"1","")&amp;($AN$5+$A13))="nd","n.d.",LEFT(INDIRECT("Eurofins!"&amp;SUBSTITUTE(ADDRESS(1,MATCH(D$3,Eurofins!$2:$2,0),4),"1","")&amp;($AN$5+$A13)),2)="&lt; ","&lt;&lt;",LEFT(INDIRECT("Eurofins!"&amp;SUBSTITUTE(ADDRESS(1,MATCH(D$3,Eurofins!$2:$2,0),4),"1","")&amp;($AN$5+$A13)),1)="&lt;","&lt;",NOT(ISERROR(VALUE(INDIRECT("Eurofins!"&amp;SUBSTITUTE(ADDRESS(1,MATCH(D$3,Eurofins!$2:$2,0),4),"1","")&amp;($AN$5+$A13))))),VALUE(INDIRECT("Eurofins!"&amp;SUBSTITUTE(ADDRESS(1,MATCH(D$3,Eurofins!$2:$2,0),4),"1","")&amp;($AN$5+$A13))))</f>
        <v>#N/A</v>
      </c>
      <c r="E13" s="22" t="e">
        <f ca="1">_xlfn.IFS(INDIRECT("Eurofins!"&amp;SUBSTITUTE(ADDRESS(1,MATCH(E$3,Eurofins!$2:$2,0),4),"1","")&amp;($AN$5+$A13))=0,"",INDIRECT("Eurofins!"&amp;SUBSTITUTE(ADDRESS(1,MATCH(E$3,Eurofins!$2:$2,0),4),"1","")&amp;($AN$5+$A13))="nd","n.d.",LEFT(INDIRECT("Eurofins!"&amp;SUBSTITUTE(ADDRESS(1,MATCH(E$3,Eurofins!$2:$2,0),4),"1","")&amp;($AN$5+$A13)),2)="&lt; ","&lt;&lt;",LEFT(INDIRECT("Eurofins!"&amp;SUBSTITUTE(ADDRESS(1,MATCH(E$3,Eurofins!$2:$2,0),4),"1","")&amp;($AN$5+$A13)),1)="&lt;","&lt;",NOT(ISERROR(VALUE(INDIRECT("Eurofins!"&amp;SUBSTITUTE(ADDRESS(1,MATCH(E$3,Eurofins!$2:$2,0),4),"1","")&amp;($AN$5+$A13))))),VALUE(INDIRECT("Eurofins!"&amp;SUBSTITUTE(ADDRESS(1,MATCH(E$3,Eurofins!$2:$2,0),4),"1","")&amp;($AN$5+$A13))))</f>
        <v>#N/A</v>
      </c>
      <c r="F13" s="22" t="e">
        <f ca="1">_xlfn.IFS(INDIRECT("Eurofins!"&amp;SUBSTITUTE(ADDRESS(1,MATCH(F$3,Eurofins!$2:$2,0),4),"1","")&amp;($AN$5+$A13))=0,"",INDIRECT("Eurofins!"&amp;SUBSTITUTE(ADDRESS(1,MATCH(F$3,Eurofins!$2:$2,0),4),"1","")&amp;($AN$5+$A13))="nd","n.d.",LEFT(INDIRECT("Eurofins!"&amp;SUBSTITUTE(ADDRESS(1,MATCH(F$3,Eurofins!$2:$2,0),4),"1","")&amp;($AN$5+$A13)),2)="&lt; ","&lt;&lt;",LEFT(INDIRECT("Eurofins!"&amp;SUBSTITUTE(ADDRESS(1,MATCH(F$3,Eurofins!$2:$2,0),4),"1","")&amp;($AN$5+$A13)),1)="&lt;","&lt;",NOT(ISERROR(VALUE(INDIRECT("Eurofins!"&amp;SUBSTITUTE(ADDRESS(1,MATCH(F$3,Eurofins!$2:$2,0),4),"1","")&amp;($AN$5+$A13))))),VALUE(INDIRECT("Eurofins!"&amp;SUBSTITUTE(ADDRESS(1,MATCH(F$3,Eurofins!$2:$2,0),4),"1","")&amp;($AN$5+$A13))))</f>
        <v>#N/A</v>
      </c>
      <c r="G13" s="24" t="e">
        <f ca="1" xml:space="preserve">
_xlfn.LET(_xlpm.GetVal,INDIRECT("Eurofins!"&amp;SUBSTITUTE(ADDRESS(1,MATCH(G$3,Eurofins!$2:$2,0),4),"1","")&amp;($AN$5+$A13)),_xlfn.IFS(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3" s="24" t="e">
        <f ca="1" xml:space="preserve">
_xlfn.LET(_xlpm.GetVal,INDIRECT("Eurofins!"&amp;SUBSTITUTE(ADDRESS(1,MATCH(H$3,Eurofins!$2:$2,0),4),"1","")&amp;($AN$5+$A13)),_xlfn.IFS(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3" s="24" t="e">
        <f ca="1" xml:space="preserve">
_xlfn.LET(_xlpm.GetVal,INDIRECT("Eurofins!"&amp;SUBSTITUTE(ADDRESS(1,MATCH(I$3,Eurofins!$2:$2,0),4),"1","")&amp;($AN$5+$A13)),_xlfn.IFS(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3" s="24" t="e">
        <f ca="1" xml:space="preserve">
_xlfn.LET(_xlpm.GetVal,INDIRECT("Eurofins!"&amp;SUBSTITUTE(ADDRESS(1,MATCH(J$3,Eurofins!$2:$2,0),4),"1","")&amp;($AN$5+$A13)),_xlfn.IFS(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3" s="24" t="e">
        <f ca="1" xml:space="preserve">
_xlfn.LET(_xlpm.GetVal,INDIRECT("Eurofins!"&amp;SUBSTITUTE(ADDRESS(1,MATCH(K$3,Eurofins!$2:$2,0),4),"1","")&amp;($AN$5+$A13)),_xlfn.IFS(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3" s="24" t="e">
        <f ca="1" xml:space="preserve">
_xlfn.LET(_xlpm.GetVal,INDIRECT("Eurofins!"&amp;SUBSTITUTE(ADDRESS(1,MATCH(L$3,Eurofins!$2:$2,0),4),"1","")&amp;($AN$5+$A13)),_xlfn.IFS(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3" s="24" t="e">
        <f ca="1" xml:space="preserve">
_xlfn.LET(_xlpm.GetVal,INDIRECT("Eurofins!"&amp;SUBSTITUTE(ADDRESS(1,MATCH(M$3,Eurofins!$2:$2,0),4),"1","")&amp;($AN$5+$A13)),_xlfn.IFS(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3" s="24" t="e">
        <f ca="1" xml:space="preserve">
_xlfn.LET(_xlpm.GetVal,INDIRECT("Eurofins!"&amp;SUBSTITUTE(ADDRESS(1,MATCH(N$3,Eurofins!$2:$2,0),4),"1","")&amp;($AN$5+$A13)),_xlfn.IFS(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3" s="24" t="e">
        <f ca="1" xml:space="preserve">
_xlfn.LET(_xlpm.GetVal,INDIRECT("Eurofins!"&amp;SUBSTITUTE(ADDRESS(1,MATCH(O$3,Eurofins!$2:$2,0),4),"1","")&amp;($AN$5+$A13)),_xlfn.IFS(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3" s="27" t="e">
        <f ca="1">_xlfn.LET(_xlpm.GetVal,INDIRECT("Eurofins!"&amp;SUBSTITUTE(ADDRESS(1,MATCH(P$3,Eurofins!$2:$2,0),4),"1","")&amp;($AN$5+$A13)),
_xlfn.IFS(
(_xlpm.GetVal)=0,
IF($AR$23,IF(INDIRECT("Eurofins!"&amp;$AR$28&amp;($AN$5+$A13))="nd","n.d.",VALUE(INDIRECT("Eurofins!"&amp;$AR$28&amp;($AN$5+$A13)))),""),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3" s="27" t="e">
        <f ca="1">_xlfn.LET(_xlpm.GetVal,INDIRECT("Eurofins!"&amp;SUBSTITUTE(ADDRESS(1,MATCH(Q$3,Eurofins!$2:$2,0),4),"1","")&amp;($AN$5+$A13)),
_xlfn.IFS(
(_xlpm.GetVal)=0,
IF($AR$15,IF(INDIRECT("Eurofins!"&amp;$AR$20&amp;($AN$5+$A13))="nd","n.d.",VALUE(INDIRECT("Eurofins!"&amp;$AR$20&amp;($AN$5+$A13)))),""),
(_xlpm.GetVal)="nd",
"n.d.",
LEFT(_xlpm.GetVal,1)="&lt;",
IF(Q11&lt;&gt;1,"&lt;"&amp;VALUE(SUBSTITUTE(SUBSTITUTE(_xlpm.GetVal,"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3" s="24" t="e">
        <f ca="1" xml:space="preserve">
_xlfn.LET(_xlpm.GetVal,INDIRECT("Eurofins!"&amp;SUBSTITUTE(ADDRESS(1,MATCH(R$3,Eurofins!$2:$2,0),4),"1","")&amp;($AN$5+$A13)),_xlfn.IFS(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3" s="24" t="e">
        <f ca="1" xml:space="preserve">
_xlfn.LET(_xlpm.GetVal,INDIRECT("Eurofins!"&amp;SUBSTITUTE(ADDRESS(1,MATCH(S$3,Eurofins!$2:$2,0),4),"1","")&amp;($AN$5+$A13)),_xlfn.IFS(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3" s="24" t="e">
        <f ca="1" xml:space="preserve">
_xlfn.LET(_xlpm.GetVal,INDIRECT("Eurofins!"&amp;SUBSTITUTE(ADDRESS(1,MATCH(T$3,Eurofins!$2:$2,0),4),"1","")&amp;($AN$5+$A13)),_xlfn.IFS(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3" s="24" t="e">
        <f ca="1" xml:space="preserve">
_xlfn.LET(_xlpm.GetVal,INDIRECT("Eurofins!"&amp;SUBSTITUTE(ADDRESS(1,MATCH(U$3,Eurofins!$2:$2,0),4),"1","")&amp;($AN$5+$A13)),_xlfn.IFS(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3" s="24" t="e">
        <f ca="1" xml:space="preserve">
_xlfn.LET(_xlpm.GetVal,INDIRECT("Eurofins!"&amp;SUBSTITUTE(ADDRESS(1,MATCH(V$3,Eurofins!$2:$2,0),4),"1","")&amp;($AN$5+$A13)),_xlfn.IFS(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3" s="24" t="e">
        <f ca="1" xml:space="preserve">
_xlfn.LET(_xlpm.GetVal,INDIRECT("Eurofins!"&amp;SUBSTITUTE(ADDRESS(1,MATCH(W$3,Eurofins!$2:$2,0),4),"1","")&amp;($AN$5+$A13)),_xlfn.IFS(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3" s="24" t="e">
        <f ca="1" xml:space="preserve">
_xlfn.LET(_xlpm.GetVal,INDIRECT("Eurofins!"&amp;SUBSTITUTE(ADDRESS(1,MATCH(X$3,Eurofins!$2:$2,0),4),"1","")&amp;($AN$5+$A13)),_xlfn.IFS(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3" s="24" t="e">
        <f ca="1" xml:space="preserve">
_xlfn.LET(_xlpm.GetVal,INDIRECT("Eurofins!"&amp;SUBSTITUTE(ADDRESS(1,MATCH(Y$3,Eurofins!$2:$2,0),4),"1","")&amp;($AN$5+$A13)),_xlfn.IFS(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3" s="24" t="e">
        <f ca="1" xml:space="preserve">
_xlfn.LET(_xlpm.GetVal,INDIRECT("Eurofins!"&amp;SUBSTITUTE(ADDRESS(1,MATCH(Z$3,Eurofins!$2:$2,0),4),"1","")&amp;($AN$5+$A13)),_xlfn.IFS(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3" s="24" t="e">
        <f ca="1" xml:space="preserve">
_xlfn.LET(_xlpm.GetVal,INDIRECT("Eurofins!"&amp;SUBSTITUTE(ADDRESS(1,MATCH(AA$3,Eurofins!$2:$2,0),4),"1","")&amp;($AN$5+$A13)),_xlfn.IFS(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3" s="24" t="e">
        <f ca="1" xml:space="preserve">
_xlfn.LET(_xlpm.GetVal,INDIRECT("Eurofins!"&amp;SUBSTITUTE(ADDRESS(1,MATCH(AB$3,Eurofins!$2:$2,0),4),"1","")&amp;($AN$5+$A13)),_xlfn.IFS(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3" s="24" t="e">
        <f ca="1" xml:space="preserve">
_xlfn.LET(_xlpm.GetVal,INDIRECT("Eurofins!"&amp;SUBSTITUTE(ADDRESS(1,MATCH(AC$3,Eurofins!$2:$2,0),4),"1","")&amp;($AN$5+$A13)),_xlfn.IFS(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3" s="24" t="e">
        <f ca="1" xml:space="preserve">
_xlfn.LET(_xlpm.GetVal,INDIRECT("Eurofins!"&amp;SUBSTITUTE(ADDRESS(1,MATCH(AD$3,Eurofins!$2:$2,0),4),"1","")&amp;($AN$5+$A13)),_xlfn.IFS(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3" s="24" t="e">
        <f ca="1" xml:space="preserve">
_xlfn.LET(_xlpm.GetVal,INDIRECT("Eurofins!"&amp;SUBSTITUTE(ADDRESS(1,MATCH(AE$3,Eurofins!$2:$2,0),4),"1","")&amp;($AN$5+$A13)),_xlfn.IFS(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3" s="24" t="e">
        <f ca="1" xml:space="preserve">
_xlfn.LET(_xlpm.GetVal,INDIRECT("Eurofins!"&amp;SUBSTITUTE(ADDRESS(1,MATCH(AF$3,Eurofins!$2:$2,0),4),"1","")&amp;($AN$5+$A13)),_xlfn.IFS(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3" s="24" t="e">
        <f ca="1" xml:space="preserve">
_xlfn.LET(_xlpm.GetVal,INDIRECT("Eurofins!"&amp;SUBSTITUTE(ADDRESS(1,MATCH(AG$3,Eurofins!$2:$2,0),4),"1","")&amp;($AN$5+$A13)),_xlfn.IFS(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3" s="25" t="str">
        <f ca="1">IF(SUMPRODUCT(--ISERROR(AI13:AJ13))&lt;2,IF(SUMIF(AI13:AJ13,"&lt;&gt;#VALUE!")&lt;=ALS_Jord_Kalk!BQ$4,"&lt;"&amp;ALS_Jord_Kalk!BQ$4,SUMIF(AI13:AJ13,"&lt;&gt;#VALUE!")),"#VALUE!")</f>
        <v>#VALUE!</v>
      </c>
      <c r="AI13" s="24" t="e">
        <f ca="1">_xlfn.IFS(INDIRECT("Eurofins!"&amp;SUBSTITUTE(ADDRESS(1,MATCH(AI$3,Eurofins!$2:$2,0),4),"1","")&amp;($AN$5+$A13))=0,"",INDIRECT("Eurofins!"&amp;SUBSTITUTE(ADDRESS(1,MATCH(AI$3,Eurofins!$2:$2,0),4),"1","")&amp;($AN$5+$A13))="nd","n.d.",LEFT(INDIRECT("Eurofins!"&amp;SUBSTITUTE(ADDRESS(1,MATCH(AI$3,Eurofins!$2:$2,0),4),"1","")&amp;($AN$5+$A13)),2)="&lt; ",IF(VALUE(SUBSTITUTE(SUBSTITUTE(INDIRECT("Eurofins!"&amp;SUBSTITUTE(ADDRESS(1,MATCH(AI$3,Eurofins!$2:$2,0),4),"1","")&amp;($AN$5+$A13))," ",""),"&lt;",""))*AI$2&lt;=BS$4,"&lt;"&amp;BS$4,"&lt;"&amp;VALUE(SUBSTITUTE(SUBSTITUTE(INDIRECT("Eurofins!"&amp;SUBSTITUTE(ADDRESS(1,MATCH(AI$3,Eurofins!$2:$2,0),4),"1","")&amp;($AN$5+$A13))," ",""),"&lt;",""))*AI$2),LEFT(INDIRECT("Eurofins!"&amp;SUBSTITUTE(ADDRESS(1,MATCH(AI$3,Eurofins!$2:$2,0),4),"1","")&amp;($AN$5+$A13)),1)="&lt;",IF(VALUE(SUBSTITUTE(SUBSTITUTE(INDIRECT("Eurofins!"&amp;SUBSTITUTE(ADDRESS(1,MATCH(AI$3,Eurofins!$2:$2,0),4),"1","")&amp;($AN$5+$A13))," ",""),"&lt;",""))*AI$2&lt;=BS$4,"&lt;"&amp;BS$4,"&lt;"&amp;VALUE(SUBSTITUTE(SUBSTITUTE(INDIRECT("Eurofins!"&amp;SUBSTITUTE(ADDRESS(1,MATCH(AI$3,Eurofins!$2:$2,0),4),"1","")&amp;($AN$5+$A13))," ",""),"&lt;",""))*AI$2),ISNUMBER(VALUE(INDIRECT("Eurofins!"&amp;SUBSTITUTE(ADDRESS(1,MATCH(AI$3,Eurofins!$2:$2,0),4),"1","")&amp;($AN$5+$A13)))),IF(VALUE(INDIRECT("Eurofins!"&amp;SUBSTITUTE(ADDRESS(1,MATCH(AI$3,Eurofins!$2:$2,0),4),"1","")&amp;($AN$5+$A13)))*AI$2&lt;=BS$4,"&lt;"&amp;BS$4,VALUE(INDIRECT("Eurofins!"&amp;SUBSTITUTE(ADDRESS(1,MATCH(AI$3,Eurofins!$2:$2,0),4),"1","")&amp;($AN$5+$A13)))))</f>
        <v>#N/A</v>
      </c>
      <c r="AJ13" s="24" t="e">
        <f ca="1">_xlfn.IFS(INDIRECT("Eurofins!"&amp;SUBSTITUTE(ADDRESS(1,MATCH(AJ$3,Eurofins!$2:$2,0),4),"1","")&amp;($AN$5+$A13))=0,"",INDIRECT("Eurofins!"&amp;SUBSTITUTE(ADDRESS(1,MATCH(AJ$3,Eurofins!$2:$2,0),4),"1","")&amp;($AN$5+$A13))="nd","n.d.",LEFT(INDIRECT("Eurofins!"&amp;SUBSTITUTE(ADDRESS(1,MATCH(AJ$3,Eurofins!$2:$2,0),4),"1","")&amp;($AN$5+$A13)),2)="&lt; ",IF(VALUE(SUBSTITUTE(SUBSTITUTE(INDIRECT("Eurofins!"&amp;SUBSTITUTE(ADDRESS(1,MATCH(AJ$3,Eurofins!$2:$2,0),4),"1","")&amp;($AN$5+$A13))," ",""),"&lt;",""))*AJ$2&lt;=BT$4,"&lt;"&amp;BT$4,"&lt;"&amp;VALUE(SUBSTITUTE(SUBSTITUTE(INDIRECT("Eurofins!"&amp;SUBSTITUTE(ADDRESS(1,MATCH(AJ$3,Eurofins!$2:$2,0),4),"1","")&amp;($AN$5+$A13))," ",""),"&lt;",""))*AJ$2),LEFT(INDIRECT("Eurofins!"&amp;SUBSTITUTE(ADDRESS(1,MATCH(AJ$3,Eurofins!$2:$2,0),4),"1","")&amp;($AN$5+$A13)),1)="&lt;",IF(VALUE(SUBSTITUTE(SUBSTITUTE(INDIRECT("Eurofins!"&amp;SUBSTITUTE(ADDRESS(1,MATCH(AJ$3,Eurofins!$2:$2,0),4),"1","")&amp;($AN$5+$A13))," ",""),"&lt;",""))*AJ$2&lt;=BT$4,"&lt;"&amp;BT$4,"&lt;"&amp;VALUE(SUBSTITUTE(SUBSTITUTE(INDIRECT("Eurofins!"&amp;SUBSTITUTE(ADDRESS(1,MATCH(AJ$3,Eurofins!$2:$2,0),4),"1","")&amp;($AN$5+$A13))," ",""),"&lt;",""))*AJ$2),ISNUMBER(VALUE(INDIRECT("Eurofins!"&amp;SUBSTITUTE(ADDRESS(1,MATCH(AJ$3,Eurofins!$2:$2,0),4),"1","")&amp;($AN$5+$A13)))),IF(VALUE(INDIRECT("Eurofins!"&amp;SUBSTITUTE(ADDRESS(1,MATCH(AJ$3,Eurofins!$2:$2,0),4),"1","")&amp;($AN$5+$A13)))*AJ$2&lt;=BT$4,"&lt;"&amp;BT$4,VALUE(INDIRECT("Eurofins!"&amp;SUBSTITUTE(ADDRESS(1,MATCH(AJ$3,Eurofins!$2:$2,0),4),"1","")&amp;($AN$5+$A13)))))</f>
        <v>#N/A</v>
      </c>
      <c r="BJ13" t="s">
        <v>49</v>
      </c>
    </row>
    <row r="14" spans="1:78" x14ac:dyDescent="0.25">
      <c r="A14">
        <f t="shared" ca="1" si="4"/>
        <v>11</v>
      </c>
      <c r="B14" t="e">
        <f t="shared" ca="1" si="2"/>
        <v>#REF!</v>
      </c>
      <c r="C14" t="str">
        <f t="shared" ca="1" si="5"/>
        <v/>
      </c>
      <c r="D14" s="22" t="e">
        <f ca="1">_xlfn.IFS(INDIRECT("Eurofins!"&amp;SUBSTITUTE(ADDRESS(1,MATCH(D$3,Eurofins!$2:$2,0),4),"1","")&amp;($AN$5+$A14))=0,"",INDIRECT("Eurofins!"&amp;SUBSTITUTE(ADDRESS(1,MATCH(D$3,Eurofins!$2:$2,0),4),"1","")&amp;($AN$5+$A14))="nd","n.d.",LEFT(INDIRECT("Eurofins!"&amp;SUBSTITUTE(ADDRESS(1,MATCH(D$3,Eurofins!$2:$2,0),4),"1","")&amp;($AN$5+$A14)),2)="&lt; ","&lt;&lt;",LEFT(INDIRECT("Eurofins!"&amp;SUBSTITUTE(ADDRESS(1,MATCH(D$3,Eurofins!$2:$2,0),4),"1","")&amp;($AN$5+$A14)),1)="&lt;","&lt;",NOT(ISERROR(VALUE(INDIRECT("Eurofins!"&amp;SUBSTITUTE(ADDRESS(1,MATCH(D$3,Eurofins!$2:$2,0),4),"1","")&amp;($AN$5+$A14))))),VALUE(INDIRECT("Eurofins!"&amp;SUBSTITUTE(ADDRESS(1,MATCH(D$3,Eurofins!$2:$2,0),4),"1","")&amp;($AN$5+$A14))))</f>
        <v>#N/A</v>
      </c>
      <c r="E14" s="22" t="e">
        <f ca="1">_xlfn.IFS(INDIRECT("Eurofins!"&amp;SUBSTITUTE(ADDRESS(1,MATCH(E$3,Eurofins!$2:$2,0),4),"1","")&amp;($AN$5+$A14))=0,"",INDIRECT("Eurofins!"&amp;SUBSTITUTE(ADDRESS(1,MATCH(E$3,Eurofins!$2:$2,0),4),"1","")&amp;($AN$5+$A14))="nd","n.d.",LEFT(INDIRECT("Eurofins!"&amp;SUBSTITUTE(ADDRESS(1,MATCH(E$3,Eurofins!$2:$2,0),4),"1","")&amp;($AN$5+$A14)),2)="&lt; ","&lt;&lt;",LEFT(INDIRECT("Eurofins!"&amp;SUBSTITUTE(ADDRESS(1,MATCH(E$3,Eurofins!$2:$2,0),4),"1","")&amp;($AN$5+$A14)),1)="&lt;","&lt;",NOT(ISERROR(VALUE(INDIRECT("Eurofins!"&amp;SUBSTITUTE(ADDRESS(1,MATCH(E$3,Eurofins!$2:$2,0),4),"1","")&amp;($AN$5+$A14))))),VALUE(INDIRECT("Eurofins!"&amp;SUBSTITUTE(ADDRESS(1,MATCH(E$3,Eurofins!$2:$2,0),4),"1","")&amp;($AN$5+$A14))))</f>
        <v>#N/A</v>
      </c>
      <c r="F14" s="22" t="e">
        <f ca="1">_xlfn.IFS(INDIRECT("Eurofins!"&amp;SUBSTITUTE(ADDRESS(1,MATCH(F$3,Eurofins!$2:$2,0),4),"1","")&amp;($AN$5+$A14))=0,"",INDIRECT("Eurofins!"&amp;SUBSTITUTE(ADDRESS(1,MATCH(F$3,Eurofins!$2:$2,0),4),"1","")&amp;($AN$5+$A14))="nd","n.d.",LEFT(INDIRECT("Eurofins!"&amp;SUBSTITUTE(ADDRESS(1,MATCH(F$3,Eurofins!$2:$2,0),4),"1","")&amp;($AN$5+$A14)),2)="&lt; ","&lt;&lt;",LEFT(INDIRECT("Eurofins!"&amp;SUBSTITUTE(ADDRESS(1,MATCH(F$3,Eurofins!$2:$2,0),4),"1","")&amp;($AN$5+$A14)),1)="&lt;","&lt;",NOT(ISERROR(VALUE(INDIRECT("Eurofins!"&amp;SUBSTITUTE(ADDRESS(1,MATCH(F$3,Eurofins!$2:$2,0),4),"1","")&amp;($AN$5+$A14))))),VALUE(INDIRECT("Eurofins!"&amp;SUBSTITUTE(ADDRESS(1,MATCH(F$3,Eurofins!$2:$2,0),4),"1","")&amp;($AN$5+$A14))))</f>
        <v>#N/A</v>
      </c>
      <c r="G14" s="24" t="e">
        <f ca="1" xml:space="preserve">
_xlfn.LET(_xlpm.GetVal,INDIRECT("Eurofins!"&amp;SUBSTITUTE(ADDRESS(1,MATCH(G$3,Eurofins!$2:$2,0),4),"1","")&amp;($AN$5+$A14)),_xlfn.IFS(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4" s="24" t="e">
        <f ca="1" xml:space="preserve">
_xlfn.LET(_xlpm.GetVal,INDIRECT("Eurofins!"&amp;SUBSTITUTE(ADDRESS(1,MATCH(H$3,Eurofins!$2:$2,0),4),"1","")&amp;($AN$5+$A14)),_xlfn.IFS(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4" s="24" t="e">
        <f ca="1" xml:space="preserve">
_xlfn.LET(_xlpm.GetVal,INDIRECT("Eurofins!"&amp;SUBSTITUTE(ADDRESS(1,MATCH(I$3,Eurofins!$2:$2,0),4),"1","")&amp;($AN$5+$A14)),_xlfn.IFS(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4" s="24" t="e">
        <f ca="1" xml:space="preserve">
_xlfn.LET(_xlpm.GetVal,INDIRECT("Eurofins!"&amp;SUBSTITUTE(ADDRESS(1,MATCH(J$3,Eurofins!$2:$2,0),4),"1","")&amp;($AN$5+$A14)),_xlfn.IFS(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4" s="24" t="e">
        <f ca="1" xml:space="preserve">
_xlfn.LET(_xlpm.GetVal,INDIRECT("Eurofins!"&amp;SUBSTITUTE(ADDRESS(1,MATCH(K$3,Eurofins!$2:$2,0),4),"1","")&amp;($AN$5+$A14)),_xlfn.IFS(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4" s="24" t="e">
        <f ca="1" xml:space="preserve">
_xlfn.LET(_xlpm.GetVal,INDIRECT("Eurofins!"&amp;SUBSTITUTE(ADDRESS(1,MATCH(L$3,Eurofins!$2:$2,0),4),"1","")&amp;($AN$5+$A14)),_xlfn.IFS(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4" s="24" t="e">
        <f ca="1" xml:space="preserve">
_xlfn.LET(_xlpm.GetVal,INDIRECT("Eurofins!"&amp;SUBSTITUTE(ADDRESS(1,MATCH(M$3,Eurofins!$2:$2,0),4),"1","")&amp;($AN$5+$A14)),_xlfn.IFS(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4" s="24" t="e">
        <f ca="1" xml:space="preserve">
_xlfn.LET(_xlpm.GetVal,INDIRECT("Eurofins!"&amp;SUBSTITUTE(ADDRESS(1,MATCH(N$3,Eurofins!$2:$2,0),4),"1","")&amp;($AN$5+$A14)),_xlfn.IFS(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4" s="24" t="e">
        <f ca="1" xml:space="preserve">
_xlfn.LET(_xlpm.GetVal,INDIRECT("Eurofins!"&amp;SUBSTITUTE(ADDRESS(1,MATCH(O$3,Eurofins!$2:$2,0),4),"1","")&amp;($AN$5+$A14)),_xlfn.IFS(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4" s="27" t="e">
        <f ca="1">_xlfn.LET(_xlpm.GetVal,INDIRECT("Eurofins!"&amp;SUBSTITUTE(ADDRESS(1,MATCH(P$3,Eurofins!$2:$2,0),4),"1","")&amp;($AN$5+$A14)),
_xlfn.IFS(
(_xlpm.GetVal)=0,
IF($AR$23,IF(INDIRECT("Eurofins!"&amp;$AR$28&amp;($AN$5+$A14))="nd","n.d.",VALUE(INDIRECT("Eurofins!"&amp;$AR$28&amp;($AN$5+$A14)))),""),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4" s="27" t="e">
        <f ca="1">_xlfn.LET(_xlpm.GetVal,INDIRECT("Eurofins!"&amp;SUBSTITUTE(ADDRESS(1,MATCH(Q$3,Eurofins!$2:$2,0),4),"1","")&amp;($AN$5+$A14)),
_xlfn.IFS(
(_xlpm.GetVal)=0,
IF($AR$15,IF(INDIRECT("Eurofins!"&amp;$AR$20&amp;($AN$5+$A14))="nd","n.d.",VALUE(INDIRECT("Eurofins!"&amp;$AR$20&amp;($AN$5+$A14)))),""),
(_xlpm.GetVal)="nd",
"n.d.",
LEFT(_xlpm.GetVal,1)="&lt;",
IF(Q12&lt;&gt;1,"&lt;"&amp;VALUE(SUBSTITUTE(SUBSTITUTE(_xlpm.GetVal,"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4" s="24" t="e">
        <f ca="1" xml:space="preserve">
_xlfn.LET(_xlpm.GetVal,INDIRECT("Eurofins!"&amp;SUBSTITUTE(ADDRESS(1,MATCH(R$3,Eurofins!$2:$2,0),4),"1","")&amp;($AN$5+$A14)),_xlfn.IFS(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4" s="24" t="e">
        <f ca="1" xml:space="preserve">
_xlfn.LET(_xlpm.GetVal,INDIRECT("Eurofins!"&amp;SUBSTITUTE(ADDRESS(1,MATCH(S$3,Eurofins!$2:$2,0),4),"1","")&amp;($AN$5+$A14)),_xlfn.IFS(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4" s="24" t="e">
        <f ca="1" xml:space="preserve">
_xlfn.LET(_xlpm.GetVal,INDIRECT("Eurofins!"&amp;SUBSTITUTE(ADDRESS(1,MATCH(T$3,Eurofins!$2:$2,0),4),"1","")&amp;($AN$5+$A14)),_xlfn.IFS(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4" s="24" t="e">
        <f ca="1" xml:space="preserve">
_xlfn.LET(_xlpm.GetVal,INDIRECT("Eurofins!"&amp;SUBSTITUTE(ADDRESS(1,MATCH(U$3,Eurofins!$2:$2,0),4),"1","")&amp;($AN$5+$A14)),_xlfn.IFS(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4" s="24" t="e">
        <f ca="1" xml:space="preserve">
_xlfn.LET(_xlpm.GetVal,INDIRECT("Eurofins!"&amp;SUBSTITUTE(ADDRESS(1,MATCH(V$3,Eurofins!$2:$2,0),4),"1","")&amp;($AN$5+$A14)),_xlfn.IFS(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4" s="24" t="e">
        <f ca="1" xml:space="preserve">
_xlfn.LET(_xlpm.GetVal,INDIRECT("Eurofins!"&amp;SUBSTITUTE(ADDRESS(1,MATCH(W$3,Eurofins!$2:$2,0),4),"1","")&amp;($AN$5+$A14)),_xlfn.IFS(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4" s="24" t="e">
        <f ca="1" xml:space="preserve">
_xlfn.LET(_xlpm.GetVal,INDIRECT("Eurofins!"&amp;SUBSTITUTE(ADDRESS(1,MATCH(X$3,Eurofins!$2:$2,0),4),"1","")&amp;($AN$5+$A14)),_xlfn.IFS(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4" s="24" t="e">
        <f ca="1" xml:space="preserve">
_xlfn.LET(_xlpm.GetVal,INDIRECT("Eurofins!"&amp;SUBSTITUTE(ADDRESS(1,MATCH(Y$3,Eurofins!$2:$2,0),4),"1","")&amp;($AN$5+$A14)),_xlfn.IFS(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4" s="24" t="e">
        <f ca="1" xml:space="preserve">
_xlfn.LET(_xlpm.GetVal,INDIRECT("Eurofins!"&amp;SUBSTITUTE(ADDRESS(1,MATCH(Z$3,Eurofins!$2:$2,0),4),"1","")&amp;($AN$5+$A14)),_xlfn.IFS(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4" s="24" t="e">
        <f ca="1" xml:space="preserve">
_xlfn.LET(_xlpm.GetVal,INDIRECT("Eurofins!"&amp;SUBSTITUTE(ADDRESS(1,MATCH(AA$3,Eurofins!$2:$2,0),4),"1","")&amp;($AN$5+$A14)),_xlfn.IFS(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4" s="24" t="e">
        <f ca="1" xml:space="preserve">
_xlfn.LET(_xlpm.GetVal,INDIRECT("Eurofins!"&amp;SUBSTITUTE(ADDRESS(1,MATCH(AB$3,Eurofins!$2:$2,0),4),"1","")&amp;($AN$5+$A14)),_xlfn.IFS(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4" s="24" t="e">
        <f ca="1" xml:space="preserve">
_xlfn.LET(_xlpm.GetVal,INDIRECT("Eurofins!"&amp;SUBSTITUTE(ADDRESS(1,MATCH(AC$3,Eurofins!$2:$2,0),4),"1","")&amp;($AN$5+$A14)),_xlfn.IFS(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4" s="24" t="e">
        <f ca="1" xml:space="preserve">
_xlfn.LET(_xlpm.GetVal,INDIRECT("Eurofins!"&amp;SUBSTITUTE(ADDRESS(1,MATCH(AD$3,Eurofins!$2:$2,0),4),"1","")&amp;($AN$5+$A14)),_xlfn.IFS(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4" s="24" t="e">
        <f ca="1" xml:space="preserve">
_xlfn.LET(_xlpm.GetVal,INDIRECT("Eurofins!"&amp;SUBSTITUTE(ADDRESS(1,MATCH(AE$3,Eurofins!$2:$2,0),4),"1","")&amp;($AN$5+$A14)),_xlfn.IFS(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4" s="24" t="e">
        <f ca="1" xml:space="preserve">
_xlfn.LET(_xlpm.GetVal,INDIRECT("Eurofins!"&amp;SUBSTITUTE(ADDRESS(1,MATCH(AF$3,Eurofins!$2:$2,0),4),"1","")&amp;($AN$5+$A14)),_xlfn.IFS(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4" s="24" t="e">
        <f ca="1" xml:space="preserve">
_xlfn.LET(_xlpm.GetVal,INDIRECT("Eurofins!"&amp;SUBSTITUTE(ADDRESS(1,MATCH(AG$3,Eurofins!$2:$2,0),4),"1","")&amp;($AN$5+$A14)),_xlfn.IFS(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4" s="25" t="str">
        <f ca="1">IF(SUMPRODUCT(--ISERROR(AI14:AJ14))&lt;2,IF(SUMIF(AI14:AJ14,"&lt;&gt;#VALUE!")&lt;=ALS_Jord_Kalk!BQ$4,"&lt;"&amp;ALS_Jord_Kalk!BQ$4,SUMIF(AI14:AJ14,"&lt;&gt;#VALUE!")),"#VALUE!")</f>
        <v>#VALUE!</v>
      </c>
      <c r="AI14" s="24" t="e">
        <f ca="1">_xlfn.IFS(INDIRECT("Eurofins!"&amp;SUBSTITUTE(ADDRESS(1,MATCH(AI$3,Eurofins!$2:$2,0),4),"1","")&amp;($AN$5+$A14))=0,"",INDIRECT("Eurofins!"&amp;SUBSTITUTE(ADDRESS(1,MATCH(AI$3,Eurofins!$2:$2,0),4),"1","")&amp;($AN$5+$A14))="nd","n.d.",LEFT(INDIRECT("Eurofins!"&amp;SUBSTITUTE(ADDRESS(1,MATCH(AI$3,Eurofins!$2:$2,0),4),"1","")&amp;($AN$5+$A14)),2)="&lt; ",IF(VALUE(SUBSTITUTE(SUBSTITUTE(INDIRECT("Eurofins!"&amp;SUBSTITUTE(ADDRESS(1,MATCH(AI$3,Eurofins!$2:$2,0),4),"1","")&amp;($AN$5+$A14))," ",""),"&lt;",""))*AI$2&lt;=BS$4,"&lt;"&amp;BS$4,"&lt;"&amp;VALUE(SUBSTITUTE(SUBSTITUTE(INDIRECT("Eurofins!"&amp;SUBSTITUTE(ADDRESS(1,MATCH(AI$3,Eurofins!$2:$2,0),4),"1","")&amp;($AN$5+$A14))," ",""),"&lt;",""))*AI$2),LEFT(INDIRECT("Eurofins!"&amp;SUBSTITUTE(ADDRESS(1,MATCH(AI$3,Eurofins!$2:$2,0),4),"1","")&amp;($AN$5+$A14)),1)="&lt;",IF(VALUE(SUBSTITUTE(SUBSTITUTE(INDIRECT("Eurofins!"&amp;SUBSTITUTE(ADDRESS(1,MATCH(AI$3,Eurofins!$2:$2,0),4),"1","")&amp;($AN$5+$A14))," ",""),"&lt;",""))*AI$2&lt;=BS$4,"&lt;"&amp;BS$4,"&lt;"&amp;VALUE(SUBSTITUTE(SUBSTITUTE(INDIRECT("Eurofins!"&amp;SUBSTITUTE(ADDRESS(1,MATCH(AI$3,Eurofins!$2:$2,0),4),"1","")&amp;($AN$5+$A14))," ",""),"&lt;",""))*AI$2),ISNUMBER(VALUE(INDIRECT("Eurofins!"&amp;SUBSTITUTE(ADDRESS(1,MATCH(AI$3,Eurofins!$2:$2,0),4),"1","")&amp;($AN$5+$A14)))),IF(VALUE(INDIRECT("Eurofins!"&amp;SUBSTITUTE(ADDRESS(1,MATCH(AI$3,Eurofins!$2:$2,0),4),"1","")&amp;($AN$5+$A14)))*AI$2&lt;=BS$4,"&lt;"&amp;BS$4,VALUE(INDIRECT("Eurofins!"&amp;SUBSTITUTE(ADDRESS(1,MATCH(AI$3,Eurofins!$2:$2,0),4),"1","")&amp;($AN$5+$A14)))))</f>
        <v>#N/A</v>
      </c>
      <c r="AJ14" s="24" t="e">
        <f ca="1">_xlfn.IFS(INDIRECT("Eurofins!"&amp;SUBSTITUTE(ADDRESS(1,MATCH(AJ$3,Eurofins!$2:$2,0),4),"1","")&amp;($AN$5+$A14))=0,"",INDIRECT("Eurofins!"&amp;SUBSTITUTE(ADDRESS(1,MATCH(AJ$3,Eurofins!$2:$2,0),4),"1","")&amp;($AN$5+$A14))="nd","n.d.",LEFT(INDIRECT("Eurofins!"&amp;SUBSTITUTE(ADDRESS(1,MATCH(AJ$3,Eurofins!$2:$2,0),4),"1","")&amp;($AN$5+$A14)),2)="&lt; ",IF(VALUE(SUBSTITUTE(SUBSTITUTE(INDIRECT("Eurofins!"&amp;SUBSTITUTE(ADDRESS(1,MATCH(AJ$3,Eurofins!$2:$2,0),4),"1","")&amp;($AN$5+$A14))," ",""),"&lt;",""))*AJ$2&lt;=BT$4,"&lt;"&amp;BT$4,"&lt;"&amp;VALUE(SUBSTITUTE(SUBSTITUTE(INDIRECT("Eurofins!"&amp;SUBSTITUTE(ADDRESS(1,MATCH(AJ$3,Eurofins!$2:$2,0),4),"1","")&amp;($AN$5+$A14))," ",""),"&lt;",""))*AJ$2),LEFT(INDIRECT("Eurofins!"&amp;SUBSTITUTE(ADDRESS(1,MATCH(AJ$3,Eurofins!$2:$2,0),4),"1","")&amp;($AN$5+$A14)),1)="&lt;",IF(VALUE(SUBSTITUTE(SUBSTITUTE(INDIRECT("Eurofins!"&amp;SUBSTITUTE(ADDRESS(1,MATCH(AJ$3,Eurofins!$2:$2,0),4),"1","")&amp;($AN$5+$A14))," ",""),"&lt;",""))*AJ$2&lt;=BT$4,"&lt;"&amp;BT$4,"&lt;"&amp;VALUE(SUBSTITUTE(SUBSTITUTE(INDIRECT("Eurofins!"&amp;SUBSTITUTE(ADDRESS(1,MATCH(AJ$3,Eurofins!$2:$2,0),4),"1","")&amp;($AN$5+$A14))," ",""),"&lt;",""))*AJ$2),ISNUMBER(VALUE(INDIRECT("Eurofins!"&amp;SUBSTITUTE(ADDRESS(1,MATCH(AJ$3,Eurofins!$2:$2,0),4),"1","")&amp;($AN$5+$A14)))),IF(VALUE(INDIRECT("Eurofins!"&amp;SUBSTITUTE(ADDRESS(1,MATCH(AJ$3,Eurofins!$2:$2,0),4),"1","")&amp;($AN$5+$A14)))*AJ$2&lt;=BT$4,"&lt;"&amp;BT$4,VALUE(INDIRECT("Eurofins!"&amp;SUBSTITUTE(ADDRESS(1,MATCH(AJ$3,Eurofins!$2:$2,0),4),"1","")&amp;($AN$5+$A14)))))</f>
        <v>#N/A</v>
      </c>
      <c r="AP14" s="8" t="s">
        <v>49</v>
      </c>
      <c r="AQ14" s="9"/>
      <c r="AR14" s="14" t="b">
        <f>IF(COUNTIF(Eurofins!2:2,Q3)&lt;&gt;0,TRUE,FALSE)</f>
        <v>0</v>
      </c>
      <c r="AS14" s="15"/>
    </row>
    <row r="15" spans="1:78" x14ac:dyDescent="0.25">
      <c r="A15">
        <f t="shared" ca="1" si="4"/>
        <v>12</v>
      </c>
      <c r="B15" t="e">
        <f t="shared" ca="1" si="2"/>
        <v>#REF!</v>
      </c>
      <c r="C15" t="str">
        <f t="shared" ca="1" si="5"/>
        <v/>
      </c>
      <c r="D15" s="22" t="e">
        <f ca="1">_xlfn.IFS(INDIRECT("Eurofins!"&amp;SUBSTITUTE(ADDRESS(1,MATCH(D$3,Eurofins!$2:$2,0),4),"1","")&amp;($AN$5+$A15))=0,"",INDIRECT("Eurofins!"&amp;SUBSTITUTE(ADDRESS(1,MATCH(D$3,Eurofins!$2:$2,0),4),"1","")&amp;($AN$5+$A15))="nd","n.d.",LEFT(INDIRECT("Eurofins!"&amp;SUBSTITUTE(ADDRESS(1,MATCH(D$3,Eurofins!$2:$2,0),4),"1","")&amp;($AN$5+$A15)),2)="&lt; ","&lt;&lt;",LEFT(INDIRECT("Eurofins!"&amp;SUBSTITUTE(ADDRESS(1,MATCH(D$3,Eurofins!$2:$2,0),4),"1","")&amp;($AN$5+$A15)),1)="&lt;","&lt;",NOT(ISERROR(VALUE(INDIRECT("Eurofins!"&amp;SUBSTITUTE(ADDRESS(1,MATCH(D$3,Eurofins!$2:$2,0),4),"1","")&amp;($AN$5+$A15))))),VALUE(INDIRECT("Eurofins!"&amp;SUBSTITUTE(ADDRESS(1,MATCH(D$3,Eurofins!$2:$2,0),4),"1","")&amp;($AN$5+$A15))))</f>
        <v>#N/A</v>
      </c>
      <c r="E15" s="22" t="e">
        <f ca="1">_xlfn.IFS(INDIRECT("Eurofins!"&amp;SUBSTITUTE(ADDRESS(1,MATCH(E$3,Eurofins!$2:$2,0),4),"1","")&amp;($AN$5+$A15))=0,"",INDIRECT("Eurofins!"&amp;SUBSTITUTE(ADDRESS(1,MATCH(E$3,Eurofins!$2:$2,0),4),"1","")&amp;($AN$5+$A15))="nd","n.d.",LEFT(INDIRECT("Eurofins!"&amp;SUBSTITUTE(ADDRESS(1,MATCH(E$3,Eurofins!$2:$2,0),4),"1","")&amp;($AN$5+$A15)),2)="&lt; ","&lt;&lt;",LEFT(INDIRECT("Eurofins!"&amp;SUBSTITUTE(ADDRESS(1,MATCH(E$3,Eurofins!$2:$2,0),4),"1","")&amp;($AN$5+$A15)),1)="&lt;","&lt;",NOT(ISERROR(VALUE(INDIRECT("Eurofins!"&amp;SUBSTITUTE(ADDRESS(1,MATCH(E$3,Eurofins!$2:$2,0),4),"1","")&amp;($AN$5+$A15))))),VALUE(INDIRECT("Eurofins!"&amp;SUBSTITUTE(ADDRESS(1,MATCH(E$3,Eurofins!$2:$2,0),4),"1","")&amp;($AN$5+$A15))))</f>
        <v>#N/A</v>
      </c>
      <c r="F15" s="22" t="e">
        <f ca="1">_xlfn.IFS(INDIRECT("Eurofins!"&amp;SUBSTITUTE(ADDRESS(1,MATCH(F$3,Eurofins!$2:$2,0),4),"1","")&amp;($AN$5+$A15))=0,"",INDIRECT("Eurofins!"&amp;SUBSTITUTE(ADDRESS(1,MATCH(F$3,Eurofins!$2:$2,0),4),"1","")&amp;($AN$5+$A15))="nd","n.d.",LEFT(INDIRECT("Eurofins!"&amp;SUBSTITUTE(ADDRESS(1,MATCH(F$3,Eurofins!$2:$2,0),4),"1","")&amp;($AN$5+$A15)),2)="&lt; ","&lt;&lt;",LEFT(INDIRECT("Eurofins!"&amp;SUBSTITUTE(ADDRESS(1,MATCH(F$3,Eurofins!$2:$2,0),4),"1","")&amp;($AN$5+$A15)),1)="&lt;","&lt;",NOT(ISERROR(VALUE(INDIRECT("Eurofins!"&amp;SUBSTITUTE(ADDRESS(1,MATCH(F$3,Eurofins!$2:$2,0),4),"1","")&amp;($AN$5+$A15))))),VALUE(INDIRECT("Eurofins!"&amp;SUBSTITUTE(ADDRESS(1,MATCH(F$3,Eurofins!$2:$2,0),4),"1","")&amp;($AN$5+$A15))))</f>
        <v>#N/A</v>
      </c>
      <c r="G15" s="24" t="e">
        <f ca="1" xml:space="preserve">
_xlfn.LET(_xlpm.GetVal,INDIRECT("Eurofins!"&amp;SUBSTITUTE(ADDRESS(1,MATCH(G$3,Eurofins!$2:$2,0),4),"1","")&amp;($AN$5+$A15)),_xlfn.IFS(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5" s="24" t="e">
        <f ca="1" xml:space="preserve">
_xlfn.LET(_xlpm.GetVal,INDIRECT("Eurofins!"&amp;SUBSTITUTE(ADDRESS(1,MATCH(H$3,Eurofins!$2:$2,0),4),"1","")&amp;($AN$5+$A15)),_xlfn.IFS(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5" s="24" t="e">
        <f ca="1" xml:space="preserve">
_xlfn.LET(_xlpm.GetVal,INDIRECT("Eurofins!"&amp;SUBSTITUTE(ADDRESS(1,MATCH(I$3,Eurofins!$2:$2,0),4),"1","")&amp;($AN$5+$A15)),_xlfn.IFS(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5" s="24" t="e">
        <f ca="1" xml:space="preserve">
_xlfn.LET(_xlpm.GetVal,INDIRECT("Eurofins!"&amp;SUBSTITUTE(ADDRESS(1,MATCH(J$3,Eurofins!$2:$2,0),4),"1","")&amp;($AN$5+$A15)),_xlfn.IFS(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5" s="24" t="e">
        <f ca="1" xml:space="preserve">
_xlfn.LET(_xlpm.GetVal,INDIRECT("Eurofins!"&amp;SUBSTITUTE(ADDRESS(1,MATCH(K$3,Eurofins!$2:$2,0),4),"1","")&amp;($AN$5+$A15)),_xlfn.IFS(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5" s="24" t="e">
        <f ca="1" xml:space="preserve">
_xlfn.LET(_xlpm.GetVal,INDIRECT("Eurofins!"&amp;SUBSTITUTE(ADDRESS(1,MATCH(L$3,Eurofins!$2:$2,0),4),"1","")&amp;($AN$5+$A15)),_xlfn.IFS(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5" s="24" t="e">
        <f ca="1" xml:space="preserve">
_xlfn.LET(_xlpm.GetVal,INDIRECT("Eurofins!"&amp;SUBSTITUTE(ADDRESS(1,MATCH(M$3,Eurofins!$2:$2,0),4),"1","")&amp;($AN$5+$A15)),_xlfn.IFS(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5" s="24" t="e">
        <f ca="1" xml:space="preserve">
_xlfn.LET(_xlpm.GetVal,INDIRECT("Eurofins!"&amp;SUBSTITUTE(ADDRESS(1,MATCH(N$3,Eurofins!$2:$2,0),4),"1","")&amp;($AN$5+$A15)),_xlfn.IFS(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5" s="24" t="e">
        <f ca="1" xml:space="preserve">
_xlfn.LET(_xlpm.GetVal,INDIRECT("Eurofins!"&amp;SUBSTITUTE(ADDRESS(1,MATCH(O$3,Eurofins!$2:$2,0),4),"1","")&amp;($AN$5+$A15)),_xlfn.IFS(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5" s="27" t="e">
        <f ca="1">_xlfn.LET(_xlpm.GetVal,INDIRECT("Eurofins!"&amp;SUBSTITUTE(ADDRESS(1,MATCH(P$3,Eurofins!$2:$2,0),4),"1","")&amp;($AN$5+$A15)),
_xlfn.IFS(
(_xlpm.GetVal)=0,
IF($AR$23,IF(INDIRECT("Eurofins!"&amp;$AR$28&amp;($AN$5+$A15))="nd","n.d.",VALUE(INDIRECT("Eurofins!"&amp;$AR$28&amp;($AN$5+$A15)))),""),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5" s="27" t="e">
        <f ca="1">_xlfn.LET(_xlpm.GetVal,INDIRECT("Eurofins!"&amp;SUBSTITUTE(ADDRESS(1,MATCH(Q$3,Eurofins!$2:$2,0),4),"1","")&amp;($AN$5+$A15)),
_xlfn.IFS(
(_xlpm.GetVal)=0,
IF($AR$15,IF(INDIRECT("Eurofins!"&amp;$AR$20&amp;($AN$5+$A15))="nd","n.d.",VALUE(INDIRECT("Eurofins!"&amp;$AR$20&amp;($AN$5+$A15)))),""),
(_xlpm.GetVal)="nd",
"n.d.",
LEFT(_xlpm.GetVal,1)="&lt;",
IF(Q13&lt;&gt;1,"&lt;"&amp;VALUE(SUBSTITUTE(SUBSTITUTE(_xlpm.GetVal,"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5" s="24" t="e">
        <f ca="1" xml:space="preserve">
_xlfn.LET(_xlpm.GetVal,INDIRECT("Eurofins!"&amp;SUBSTITUTE(ADDRESS(1,MATCH(R$3,Eurofins!$2:$2,0),4),"1","")&amp;($AN$5+$A15)),_xlfn.IFS(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5" s="24" t="e">
        <f ca="1" xml:space="preserve">
_xlfn.LET(_xlpm.GetVal,INDIRECT("Eurofins!"&amp;SUBSTITUTE(ADDRESS(1,MATCH(S$3,Eurofins!$2:$2,0),4),"1","")&amp;($AN$5+$A15)),_xlfn.IFS(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5" s="24" t="e">
        <f ca="1" xml:space="preserve">
_xlfn.LET(_xlpm.GetVal,INDIRECT("Eurofins!"&amp;SUBSTITUTE(ADDRESS(1,MATCH(T$3,Eurofins!$2:$2,0),4),"1","")&amp;($AN$5+$A15)),_xlfn.IFS(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5" s="24" t="e">
        <f ca="1" xml:space="preserve">
_xlfn.LET(_xlpm.GetVal,INDIRECT("Eurofins!"&amp;SUBSTITUTE(ADDRESS(1,MATCH(U$3,Eurofins!$2:$2,0),4),"1","")&amp;($AN$5+$A15)),_xlfn.IFS(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5" s="24" t="e">
        <f ca="1" xml:space="preserve">
_xlfn.LET(_xlpm.GetVal,INDIRECT("Eurofins!"&amp;SUBSTITUTE(ADDRESS(1,MATCH(V$3,Eurofins!$2:$2,0),4),"1","")&amp;($AN$5+$A15)),_xlfn.IFS(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5" s="24" t="e">
        <f ca="1" xml:space="preserve">
_xlfn.LET(_xlpm.GetVal,INDIRECT("Eurofins!"&amp;SUBSTITUTE(ADDRESS(1,MATCH(W$3,Eurofins!$2:$2,0),4),"1","")&amp;($AN$5+$A15)),_xlfn.IFS(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5" s="24" t="e">
        <f ca="1" xml:space="preserve">
_xlfn.LET(_xlpm.GetVal,INDIRECT("Eurofins!"&amp;SUBSTITUTE(ADDRESS(1,MATCH(X$3,Eurofins!$2:$2,0),4),"1","")&amp;($AN$5+$A15)),_xlfn.IFS(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5" s="24" t="e">
        <f ca="1" xml:space="preserve">
_xlfn.LET(_xlpm.GetVal,INDIRECT("Eurofins!"&amp;SUBSTITUTE(ADDRESS(1,MATCH(Y$3,Eurofins!$2:$2,0),4),"1","")&amp;($AN$5+$A15)),_xlfn.IFS(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5" s="24" t="e">
        <f ca="1" xml:space="preserve">
_xlfn.LET(_xlpm.GetVal,INDIRECT("Eurofins!"&amp;SUBSTITUTE(ADDRESS(1,MATCH(Z$3,Eurofins!$2:$2,0),4),"1","")&amp;($AN$5+$A15)),_xlfn.IFS(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5" s="24" t="e">
        <f ca="1" xml:space="preserve">
_xlfn.LET(_xlpm.GetVal,INDIRECT("Eurofins!"&amp;SUBSTITUTE(ADDRESS(1,MATCH(AA$3,Eurofins!$2:$2,0),4),"1","")&amp;($AN$5+$A15)),_xlfn.IFS(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5" s="24" t="e">
        <f ca="1" xml:space="preserve">
_xlfn.LET(_xlpm.GetVal,INDIRECT("Eurofins!"&amp;SUBSTITUTE(ADDRESS(1,MATCH(AB$3,Eurofins!$2:$2,0),4),"1","")&amp;($AN$5+$A15)),_xlfn.IFS(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5" s="24" t="e">
        <f ca="1" xml:space="preserve">
_xlfn.LET(_xlpm.GetVal,INDIRECT("Eurofins!"&amp;SUBSTITUTE(ADDRESS(1,MATCH(AC$3,Eurofins!$2:$2,0),4),"1","")&amp;($AN$5+$A15)),_xlfn.IFS(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5" s="24" t="e">
        <f ca="1" xml:space="preserve">
_xlfn.LET(_xlpm.GetVal,INDIRECT("Eurofins!"&amp;SUBSTITUTE(ADDRESS(1,MATCH(AD$3,Eurofins!$2:$2,0),4),"1","")&amp;($AN$5+$A15)),_xlfn.IFS(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5" s="24" t="e">
        <f ca="1" xml:space="preserve">
_xlfn.LET(_xlpm.GetVal,INDIRECT("Eurofins!"&amp;SUBSTITUTE(ADDRESS(1,MATCH(AE$3,Eurofins!$2:$2,0),4),"1","")&amp;($AN$5+$A15)),_xlfn.IFS(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5" s="24" t="e">
        <f ca="1" xml:space="preserve">
_xlfn.LET(_xlpm.GetVal,INDIRECT("Eurofins!"&amp;SUBSTITUTE(ADDRESS(1,MATCH(AF$3,Eurofins!$2:$2,0),4),"1","")&amp;($AN$5+$A15)),_xlfn.IFS(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5" s="24" t="e">
        <f ca="1" xml:space="preserve">
_xlfn.LET(_xlpm.GetVal,INDIRECT("Eurofins!"&amp;SUBSTITUTE(ADDRESS(1,MATCH(AG$3,Eurofins!$2:$2,0),4),"1","")&amp;($AN$5+$A15)),_xlfn.IFS(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5" s="25" t="str">
        <f ca="1">IF(SUMPRODUCT(--ISERROR(AI15:AJ15))&lt;2,IF(SUMIF(AI15:AJ15,"&lt;&gt;#VALUE!")&lt;=ALS_Jord_Kalk!BQ$4,"&lt;"&amp;ALS_Jord_Kalk!BQ$4,SUMIF(AI15:AJ15,"&lt;&gt;#VALUE!")),"#VALUE!")</f>
        <v>#VALUE!</v>
      </c>
      <c r="AI15" s="24" t="e">
        <f ca="1">_xlfn.IFS(INDIRECT("Eurofins!"&amp;SUBSTITUTE(ADDRESS(1,MATCH(AI$3,Eurofins!$2:$2,0),4),"1","")&amp;($AN$5+$A15))=0,"",INDIRECT("Eurofins!"&amp;SUBSTITUTE(ADDRESS(1,MATCH(AI$3,Eurofins!$2:$2,0),4),"1","")&amp;($AN$5+$A15))="nd","n.d.",LEFT(INDIRECT("Eurofins!"&amp;SUBSTITUTE(ADDRESS(1,MATCH(AI$3,Eurofins!$2:$2,0),4),"1","")&amp;($AN$5+$A15)),2)="&lt; ",IF(VALUE(SUBSTITUTE(SUBSTITUTE(INDIRECT("Eurofins!"&amp;SUBSTITUTE(ADDRESS(1,MATCH(AI$3,Eurofins!$2:$2,0),4),"1","")&amp;($AN$5+$A15))," ",""),"&lt;",""))*AI$2&lt;=BS$4,"&lt;"&amp;BS$4,"&lt;"&amp;VALUE(SUBSTITUTE(SUBSTITUTE(INDIRECT("Eurofins!"&amp;SUBSTITUTE(ADDRESS(1,MATCH(AI$3,Eurofins!$2:$2,0),4),"1","")&amp;($AN$5+$A15))," ",""),"&lt;",""))*AI$2),LEFT(INDIRECT("Eurofins!"&amp;SUBSTITUTE(ADDRESS(1,MATCH(AI$3,Eurofins!$2:$2,0),4),"1","")&amp;($AN$5+$A15)),1)="&lt;",IF(VALUE(SUBSTITUTE(SUBSTITUTE(INDIRECT("Eurofins!"&amp;SUBSTITUTE(ADDRESS(1,MATCH(AI$3,Eurofins!$2:$2,0),4),"1","")&amp;($AN$5+$A15))," ",""),"&lt;",""))*AI$2&lt;=BS$4,"&lt;"&amp;BS$4,"&lt;"&amp;VALUE(SUBSTITUTE(SUBSTITUTE(INDIRECT("Eurofins!"&amp;SUBSTITUTE(ADDRESS(1,MATCH(AI$3,Eurofins!$2:$2,0),4),"1","")&amp;($AN$5+$A15))," ",""),"&lt;",""))*AI$2),ISNUMBER(VALUE(INDIRECT("Eurofins!"&amp;SUBSTITUTE(ADDRESS(1,MATCH(AI$3,Eurofins!$2:$2,0),4),"1","")&amp;($AN$5+$A15)))),IF(VALUE(INDIRECT("Eurofins!"&amp;SUBSTITUTE(ADDRESS(1,MATCH(AI$3,Eurofins!$2:$2,0),4),"1","")&amp;($AN$5+$A15)))*AI$2&lt;=BS$4,"&lt;"&amp;BS$4,VALUE(INDIRECT("Eurofins!"&amp;SUBSTITUTE(ADDRESS(1,MATCH(AI$3,Eurofins!$2:$2,0),4),"1","")&amp;($AN$5+$A15)))))</f>
        <v>#N/A</v>
      </c>
      <c r="AJ15" s="24" t="e">
        <f ca="1">_xlfn.IFS(INDIRECT("Eurofins!"&amp;SUBSTITUTE(ADDRESS(1,MATCH(AJ$3,Eurofins!$2:$2,0),4),"1","")&amp;($AN$5+$A15))=0,"",INDIRECT("Eurofins!"&amp;SUBSTITUTE(ADDRESS(1,MATCH(AJ$3,Eurofins!$2:$2,0),4),"1","")&amp;($AN$5+$A15))="nd","n.d.",LEFT(INDIRECT("Eurofins!"&amp;SUBSTITUTE(ADDRESS(1,MATCH(AJ$3,Eurofins!$2:$2,0),4),"1","")&amp;($AN$5+$A15)),2)="&lt; ",IF(VALUE(SUBSTITUTE(SUBSTITUTE(INDIRECT("Eurofins!"&amp;SUBSTITUTE(ADDRESS(1,MATCH(AJ$3,Eurofins!$2:$2,0),4),"1","")&amp;($AN$5+$A15))," ",""),"&lt;",""))*AJ$2&lt;=BT$4,"&lt;"&amp;BT$4,"&lt;"&amp;VALUE(SUBSTITUTE(SUBSTITUTE(INDIRECT("Eurofins!"&amp;SUBSTITUTE(ADDRESS(1,MATCH(AJ$3,Eurofins!$2:$2,0),4),"1","")&amp;($AN$5+$A15))," ",""),"&lt;",""))*AJ$2),LEFT(INDIRECT("Eurofins!"&amp;SUBSTITUTE(ADDRESS(1,MATCH(AJ$3,Eurofins!$2:$2,0),4),"1","")&amp;($AN$5+$A15)),1)="&lt;",IF(VALUE(SUBSTITUTE(SUBSTITUTE(INDIRECT("Eurofins!"&amp;SUBSTITUTE(ADDRESS(1,MATCH(AJ$3,Eurofins!$2:$2,0),4),"1","")&amp;($AN$5+$A15))," ",""),"&lt;",""))*AJ$2&lt;=BT$4,"&lt;"&amp;BT$4,"&lt;"&amp;VALUE(SUBSTITUTE(SUBSTITUTE(INDIRECT("Eurofins!"&amp;SUBSTITUTE(ADDRESS(1,MATCH(AJ$3,Eurofins!$2:$2,0),4),"1","")&amp;($AN$5+$A15))," ",""),"&lt;",""))*AJ$2),ISNUMBER(VALUE(INDIRECT("Eurofins!"&amp;SUBSTITUTE(ADDRESS(1,MATCH(AJ$3,Eurofins!$2:$2,0),4),"1","")&amp;($AN$5+$A15)))),IF(VALUE(INDIRECT("Eurofins!"&amp;SUBSTITUTE(ADDRESS(1,MATCH(AJ$3,Eurofins!$2:$2,0),4),"1","")&amp;($AN$5+$A15)))*AJ$2&lt;=BT$4,"&lt;"&amp;BT$4,VALUE(INDIRECT("Eurofins!"&amp;SUBSTITUTE(ADDRESS(1,MATCH(AJ$3,Eurofins!$2:$2,0),4),"1","")&amp;($AN$5+$A15)))))</f>
        <v>#N/A</v>
      </c>
      <c r="AP15" s="16" t="s">
        <v>93</v>
      </c>
      <c r="AR15" t="b">
        <f>IF(COUNTIF(Eurofins!2:2,Q3)&gt;1,TRUE,FALSE)</f>
        <v>0</v>
      </c>
      <c r="AS15" s="17">
        <f>COUNTIF(Eurofins!2:2,Q3)</f>
        <v>0</v>
      </c>
    </row>
    <row r="16" spans="1:78" x14ac:dyDescent="0.25">
      <c r="A16">
        <f t="shared" ca="1" si="4"/>
        <v>13</v>
      </c>
      <c r="B16" t="e">
        <f t="shared" ca="1" si="2"/>
        <v>#REF!</v>
      </c>
      <c r="C16" t="str">
        <f t="shared" ca="1" si="5"/>
        <v/>
      </c>
      <c r="D16" s="22" t="e">
        <f ca="1">_xlfn.IFS(INDIRECT("Eurofins!"&amp;SUBSTITUTE(ADDRESS(1,MATCH(D$3,Eurofins!$2:$2,0),4),"1","")&amp;($AN$5+$A16))=0,"",INDIRECT("Eurofins!"&amp;SUBSTITUTE(ADDRESS(1,MATCH(D$3,Eurofins!$2:$2,0),4),"1","")&amp;($AN$5+$A16))="nd","n.d.",LEFT(INDIRECT("Eurofins!"&amp;SUBSTITUTE(ADDRESS(1,MATCH(D$3,Eurofins!$2:$2,0),4),"1","")&amp;($AN$5+$A16)),2)="&lt; ","&lt;&lt;",LEFT(INDIRECT("Eurofins!"&amp;SUBSTITUTE(ADDRESS(1,MATCH(D$3,Eurofins!$2:$2,0),4),"1","")&amp;($AN$5+$A16)),1)="&lt;","&lt;",NOT(ISERROR(VALUE(INDIRECT("Eurofins!"&amp;SUBSTITUTE(ADDRESS(1,MATCH(D$3,Eurofins!$2:$2,0),4),"1","")&amp;($AN$5+$A16))))),VALUE(INDIRECT("Eurofins!"&amp;SUBSTITUTE(ADDRESS(1,MATCH(D$3,Eurofins!$2:$2,0),4),"1","")&amp;($AN$5+$A16))))</f>
        <v>#N/A</v>
      </c>
      <c r="E16" s="22" t="e">
        <f ca="1">_xlfn.IFS(INDIRECT("Eurofins!"&amp;SUBSTITUTE(ADDRESS(1,MATCH(E$3,Eurofins!$2:$2,0),4),"1","")&amp;($AN$5+$A16))=0,"",INDIRECT("Eurofins!"&amp;SUBSTITUTE(ADDRESS(1,MATCH(E$3,Eurofins!$2:$2,0),4),"1","")&amp;($AN$5+$A16))="nd","n.d.",LEFT(INDIRECT("Eurofins!"&amp;SUBSTITUTE(ADDRESS(1,MATCH(E$3,Eurofins!$2:$2,0),4),"1","")&amp;($AN$5+$A16)),2)="&lt; ","&lt;&lt;",LEFT(INDIRECT("Eurofins!"&amp;SUBSTITUTE(ADDRESS(1,MATCH(E$3,Eurofins!$2:$2,0),4),"1","")&amp;($AN$5+$A16)),1)="&lt;","&lt;",NOT(ISERROR(VALUE(INDIRECT("Eurofins!"&amp;SUBSTITUTE(ADDRESS(1,MATCH(E$3,Eurofins!$2:$2,0),4),"1","")&amp;($AN$5+$A16))))),VALUE(INDIRECT("Eurofins!"&amp;SUBSTITUTE(ADDRESS(1,MATCH(E$3,Eurofins!$2:$2,0),4),"1","")&amp;($AN$5+$A16))))</f>
        <v>#N/A</v>
      </c>
      <c r="F16" s="22" t="e">
        <f ca="1">_xlfn.IFS(INDIRECT("Eurofins!"&amp;SUBSTITUTE(ADDRESS(1,MATCH(F$3,Eurofins!$2:$2,0),4),"1","")&amp;($AN$5+$A16))=0,"",INDIRECT("Eurofins!"&amp;SUBSTITUTE(ADDRESS(1,MATCH(F$3,Eurofins!$2:$2,0),4),"1","")&amp;($AN$5+$A16))="nd","n.d.",LEFT(INDIRECT("Eurofins!"&amp;SUBSTITUTE(ADDRESS(1,MATCH(F$3,Eurofins!$2:$2,0),4),"1","")&amp;($AN$5+$A16)),2)="&lt; ","&lt;&lt;",LEFT(INDIRECT("Eurofins!"&amp;SUBSTITUTE(ADDRESS(1,MATCH(F$3,Eurofins!$2:$2,0),4),"1","")&amp;($AN$5+$A16)),1)="&lt;","&lt;",NOT(ISERROR(VALUE(INDIRECT("Eurofins!"&amp;SUBSTITUTE(ADDRESS(1,MATCH(F$3,Eurofins!$2:$2,0),4),"1","")&amp;($AN$5+$A16))))),VALUE(INDIRECT("Eurofins!"&amp;SUBSTITUTE(ADDRESS(1,MATCH(F$3,Eurofins!$2:$2,0),4),"1","")&amp;($AN$5+$A16))))</f>
        <v>#N/A</v>
      </c>
      <c r="G16" s="24" t="e">
        <f ca="1" xml:space="preserve">
_xlfn.LET(_xlpm.GetVal,INDIRECT("Eurofins!"&amp;SUBSTITUTE(ADDRESS(1,MATCH(G$3,Eurofins!$2:$2,0),4),"1","")&amp;($AN$5+$A16)),_xlfn.IFS(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6" s="24" t="e">
        <f ca="1" xml:space="preserve">
_xlfn.LET(_xlpm.GetVal,INDIRECT("Eurofins!"&amp;SUBSTITUTE(ADDRESS(1,MATCH(H$3,Eurofins!$2:$2,0),4),"1","")&amp;($AN$5+$A16)),_xlfn.IFS(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6" s="24" t="e">
        <f ca="1" xml:space="preserve">
_xlfn.LET(_xlpm.GetVal,INDIRECT("Eurofins!"&amp;SUBSTITUTE(ADDRESS(1,MATCH(I$3,Eurofins!$2:$2,0),4),"1","")&amp;($AN$5+$A16)),_xlfn.IFS(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6" s="24" t="e">
        <f ca="1" xml:space="preserve">
_xlfn.LET(_xlpm.GetVal,INDIRECT("Eurofins!"&amp;SUBSTITUTE(ADDRESS(1,MATCH(J$3,Eurofins!$2:$2,0),4),"1","")&amp;($AN$5+$A16)),_xlfn.IFS(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6" s="24" t="e">
        <f ca="1" xml:space="preserve">
_xlfn.LET(_xlpm.GetVal,INDIRECT("Eurofins!"&amp;SUBSTITUTE(ADDRESS(1,MATCH(K$3,Eurofins!$2:$2,0),4),"1","")&amp;($AN$5+$A16)),_xlfn.IFS(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6" s="24" t="e">
        <f ca="1" xml:space="preserve">
_xlfn.LET(_xlpm.GetVal,INDIRECT("Eurofins!"&amp;SUBSTITUTE(ADDRESS(1,MATCH(L$3,Eurofins!$2:$2,0),4),"1","")&amp;($AN$5+$A16)),_xlfn.IFS(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6" s="24" t="e">
        <f ca="1" xml:space="preserve">
_xlfn.LET(_xlpm.GetVal,INDIRECT("Eurofins!"&amp;SUBSTITUTE(ADDRESS(1,MATCH(M$3,Eurofins!$2:$2,0),4),"1","")&amp;($AN$5+$A16)),_xlfn.IFS(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6" s="24" t="e">
        <f ca="1" xml:space="preserve">
_xlfn.LET(_xlpm.GetVal,INDIRECT("Eurofins!"&amp;SUBSTITUTE(ADDRESS(1,MATCH(N$3,Eurofins!$2:$2,0),4),"1","")&amp;($AN$5+$A16)),_xlfn.IFS(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6" s="24" t="e">
        <f ca="1" xml:space="preserve">
_xlfn.LET(_xlpm.GetVal,INDIRECT("Eurofins!"&amp;SUBSTITUTE(ADDRESS(1,MATCH(O$3,Eurofins!$2:$2,0),4),"1","")&amp;($AN$5+$A16)),_xlfn.IFS(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6" s="27" t="e">
        <f ca="1">_xlfn.LET(_xlpm.GetVal,INDIRECT("Eurofins!"&amp;SUBSTITUTE(ADDRESS(1,MATCH(P$3,Eurofins!$2:$2,0),4),"1","")&amp;($AN$5+$A16)),
_xlfn.IFS(
(_xlpm.GetVal)=0,
IF($AR$23,IF(INDIRECT("Eurofins!"&amp;$AR$28&amp;($AN$5+$A16))="nd","n.d.",VALUE(INDIRECT("Eurofins!"&amp;$AR$28&amp;($AN$5+$A16)))),""),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6" s="27" t="e">
        <f ca="1">_xlfn.LET(_xlpm.GetVal,INDIRECT("Eurofins!"&amp;SUBSTITUTE(ADDRESS(1,MATCH(Q$3,Eurofins!$2:$2,0),4),"1","")&amp;($AN$5+$A16)),
_xlfn.IFS(
(_xlpm.GetVal)=0,
IF($AR$15,IF(INDIRECT("Eurofins!"&amp;$AR$20&amp;($AN$5+$A16))="nd","n.d.",VALUE(INDIRECT("Eurofins!"&amp;$AR$20&amp;($AN$5+$A16)))),""),
(_xlpm.GetVal)="nd",
"n.d.",
LEFT(_xlpm.GetVal,1)="&lt;",
IF(Q14&lt;&gt;1,"&lt;"&amp;VALUE(SUBSTITUTE(SUBSTITUTE(_xlpm.GetVal,"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6" s="24" t="e">
        <f ca="1" xml:space="preserve">
_xlfn.LET(_xlpm.GetVal,INDIRECT("Eurofins!"&amp;SUBSTITUTE(ADDRESS(1,MATCH(R$3,Eurofins!$2:$2,0),4),"1","")&amp;($AN$5+$A16)),_xlfn.IFS(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6" s="24" t="e">
        <f ca="1" xml:space="preserve">
_xlfn.LET(_xlpm.GetVal,INDIRECT("Eurofins!"&amp;SUBSTITUTE(ADDRESS(1,MATCH(S$3,Eurofins!$2:$2,0),4),"1","")&amp;($AN$5+$A16)),_xlfn.IFS(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6" s="24" t="e">
        <f ca="1" xml:space="preserve">
_xlfn.LET(_xlpm.GetVal,INDIRECT("Eurofins!"&amp;SUBSTITUTE(ADDRESS(1,MATCH(T$3,Eurofins!$2:$2,0),4),"1","")&amp;($AN$5+$A16)),_xlfn.IFS(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6" s="24" t="e">
        <f ca="1" xml:space="preserve">
_xlfn.LET(_xlpm.GetVal,INDIRECT("Eurofins!"&amp;SUBSTITUTE(ADDRESS(1,MATCH(U$3,Eurofins!$2:$2,0),4),"1","")&amp;($AN$5+$A16)),_xlfn.IFS(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6" s="24" t="e">
        <f ca="1" xml:space="preserve">
_xlfn.LET(_xlpm.GetVal,INDIRECT("Eurofins!"&amp;SUBSTITUTE(ADDRESS(1,MATCH(V$3,Eurofins!$2:$2,0),4),"1","")&amp;($AN$5+$A16)),_xlfn.IFS(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6" s="24" t="e">
        <f ca="1" xml:space="preserve">
_xlfn.LET(_xlpm.GetVal,INDIRECT("Eurofins!"&amp;SUBSTITUTE(ADDRESS(1,MATCH(W$3,Eurofins!$2:$2,0),4),"1","")&amp;($AN$5+$A16)),_xlfn.IFS(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6" s="24" t="e">
        <f ca="1" xml:space="preserve">
_xlfn.LET(_xlpm.GetVal,INDIRECT("Eurofins!"&amp;SUBSTITUTE(ADDRESS(1,MATCH(X$3,Eurofins!$2:$2,0),4),"1","")&amp;($AN$5+$A16)),_xlfn.IFS(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6" s="24" t="e">
        <f ca="1" xml:space="preserve">
_xlfn.LET(_xlpm.GetVal,INDIRECT("Eurofins!"&amp;SUBSTITUTE(ADDRESS(1,MATCH(Y$3,Eurofins!$2:$2,0),4),"1","")&amp;($AN$5+$A16)),_xlfn.IFS(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6" s="24" t="e">
        <f ca="1" xml:space="preserve">
_xlfn.LET(_xlpm.GetVal,INDIRECT("Eurofins!"&amp;SUBSTITUTE(ADDRESS(1,MATCH(Z$3,Eurofins!$2:$2,0),4),"1","")&amp;($AN$5+$A16)),_xlfn.IFS(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6" s="24" t="e">
        <f ca="1" xml:space="preserve">
_xlfn.LET(_xlpm.GetVal,INDIRECT("Eurofins!"&amp;SUBSTITUTE(ADDRESS(1,MATCH(AA$3,Eurofins!$2:$2,0),4),"1","")&amp;($AN$5+$A16)),_xlfn.IFS(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6" s="24" t="e">
        <f ca="1" xml:space="preserve">
_xlfn.LET(_xlpm.GetVal,INDIRECT("Eurofins!"&amp;SUBSTITUTE(ADDRESS(1,MATCH(AB$3,Eurofins!$2:$2,0),4),"1","")&amp;($AN$5+$A16)),_xlfn.IFS(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6" s="24" t="e">
        <f ca="1" xml:space="preserve">
_xlfn.LET(_xlpm.GetVal,INDIRECT("Eurofins!"&amp;SUBSTITUTE(ADDRESS(1,MATCH(AC$3,Eurofins!$2:$2,0),4),"1","")&amp;($AN$5+$A16)),_xlfn.IFS(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6" s="24" t="e">
        <f ca="1" xml:space="preserve">
_xlfn.LET(_xlpm.GetVal,INDIRECT("Eurofins!"&amp;SUBSTITUTE(ADDRESS(1,MATCH(AD$3,Eurofins!$2:$2,0),4),"1","")&amp;($AN$5+$A16)),_xlfn.IFS(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6" s="24" t="e">
        <f ca="1" xml:space="preserve">
_xlfn.LET(_xlpm.GetVal,INDIRECT("Eurofins!"&amp;SUBSTITUTE(ADDRESS(1,MATCH(AE$3,Eurofins!$2:$2,0),4),"1","")&amp;($AN$5+$A16)),_xlfn.IFS(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6" s="24" t="e">
        <f ca="1" xml:space="preserve">
_xlfn.LET(_xlpm.GetVal,INDIRECT("Eurofins!"&amp;SUBSTITUTE(ADDRESS(1,MATCH(AF$3,Eurofins!$2:$2,0),4),"1","")&amp;($AN$5+$A16)),_xlfn.IFS(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6" s="24" t="e">
        <f ca="1" xml:space="preserve">
_xlfn.LET(_xlpm.GetVal,INDIRECT("Eurofins!"&amp;SUBSTITUTE(ADDRESS(1,MATCH(AG$3,Eurofins!$2:$2,0),4),"1","")&amp;($AN$5+$A16)),_xlfn.IFS(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6" s="25" t="str">
        <f ca="1">IF(SUMPRODUCT(--ISERROR(AI16:AJ16))&lt;2,IF(SUMIF(AI16:AJ16,"&lt;&gt;#VALUE!")&lt;=ALS_Jord_Kalk!BQ$4,"&lt;"&amp;ALS_Jord_Kalk!BQ$4,SUMIF(AI16:AJ16,"&lt;&gt;#VALUE!")),"#VALUE!")</f>
        <v>#VALUE!</v>
      </c>
      <c r="AI16" s="24" t="e">
        <f ca="1">_xlfn.IFS(INDIRECT("Eurofins!"&amp;SUBSTITUTE(ADDRESS(1,MATCH(AI$3,Eurofins!$2:$2,0),4),"1","")&amp;($AN$5+$A16))=0,"",INDIRECT("Eurofins!"&amp;SUBSTITUTE(ADDRESS(1,MATCH(AI$3,Eurofins!$2:$2,0),4),"1","")&amp;($AN$5+$A16))="nd","n.d.",LEFT(INDIRECT("Eurofins!"&amp;SUBSTITUTE(ADDRESS(1,MATCH(AI$3,Eurofins!$2:$2,0),4),"1","")&amp;($AN$5+$A16)),2)="&lt; ",IF(VALUE(SUBSTITUTE(SUBSTITUTE(INDIRECT("Eurofins!"&amp;SUBSTITUTE(ADDRESS(1,MATCH(AI$3,Eurofins!$2:$2,0),4),"1","")&amp;($AN$5+$A16))," ",""),"&lt;",""))*AI$2&lt;=BS$4,"&lt;"&amp;BS$4,"&lt;"&amp;VALUE(SUBSTITUTE(SUBSTITUTE(INDIRECT("Eurofins!"&amp;SUBSTITUTE(ADDRESS(1,MATCH(AI$3,Eurofins!$2:$2,0),4),"1","")&amp;($AN$5+$A16))," ",""),"&lt;",""))*AI$2),LEFT(INDIRECT("Eurofins!"&amp;SUBSTITUTE(ADDRESS(1,MATCH(AI$3,Eurofins!$2:$2,0),4),"1","")&amp;($AN$5+$A16)),1)="&lt;",IF(VALUE(SUBSTITUTE(SUBSTITUTE(INDIRECT("Eurofins!"&amp;SUBSTITUTE(ADDRESS(1,MATCH(AI$3,Eurofins!$2:$2,0),4),"1","")&amp;($AN$5+$A16))," ",""),"&lt;",""))*AI$2&lt;=BS$4,"&lt;"&amp;BS$4,"&lt;"&amp;VALUE(SUBSTITUTE(SUBSTITUTE(INDIRECT("Eurofins!"&amp;SUBSTITUTE(ADDRESS(1,MATCH(AI$3,Eurofins!$2:$2,0),4),"1","")&amp;($AN$5+$A16))," ",""),"&lt;",""))*AI$2),ISNUMBER(VALUE(INDIRECT("Eurofins!"&amp;SUBSTITUTE(ADDRESS(1,MATCH(AI$3,Eurofins!$2:$2,0),4),"1","")&amp;($AN$5+$A16)))),IF(VALUE(INDIRECT("Eurofins!"&amp;SUBSTITUTE(ADDRESS(1,MATCH(AI$3,Eurofins!$2:$2,0),4),"1","")&amp;($AN$5+$A16)))*AI$2&lt;=BS$4,"&lt;"&amp;BS$4,VALUE(INDIRECT("Eurofins!"&amp;SUBSTITUTE(ADDRESS(1,MATCH(AI$3,Eurofins!$2:$2,0),4),"1","")&amp;($AN$5+$A16)))))</f>
        <v>#N/A</v>
      </c>
      <c r="AJ16" s="24" t="e">
        <f ca="1">_xlfn.IFS(INDIRECT("Eurofins!"&amp;SUBSTITUTE(ADDRESS(1,MATCH(AJ$3,Eurofins!$2:$2,0),4),"1","")&amp;($AN$5+$A16))=0,"",INDIRECT("Eurofins!"&amp;SUBSTITUTE(ADDRESS(1,MATCH(AJ$3,Eurofins!$2:$2,0),4),"1","")&amp;($AN$5+$A16))="nd","n.d.",LEFT(INDIRECT("Eurofins!"&amp;SUBSTITUTE(ADDRESS(1,MATCH(AJ$3,Eurofins!$2:$2,0),4),"1","")&amp;($AN$5+$A16)),2)="&lt; ",IF(VALUE(SUBSTITUTE(SUBSTITUTE(INDIRECT("Eurofins!"&amp;SUBSTITUTE(ADDRESS(1,MATCH(AJ$3,Eurofins!$2:$2,0),4),"1","")&amp;($AN$5+$A16))," ",""),"&lt;",""))*AJ$2&lt;=BT$4,"&lt;"&amp;BT$4,"&lt;"&amp;VALUE(SUBSTITUTE(SUBSTITUTE(INDIRECT("Eurofins!"&amp;SUBSTITUTE(ADDRESS(1,MATCH(AJ$3,Eurofins!$2:$2,0),4),"1","")&amp;($AN$5+$A16))," ",""),"&lt;",""))*AJ$2),LEFT(INDIRECT("Eurofins!"&amp;SUBSTITUTE(ADDRESS(1,MATCH(AJ$3,Eurofins!$2:$2,0),4),"1","")&amp;($AN$5+$A16)),1)="&lt;",IF(VALUE(SUBSTITUTE(SUBSTITUTE(INDIRECT("Eurofins!"&amp;SUBSTITUTE(ADDRESS(1,MATCH(AJ$3,Eurofins!$2:$2,0),4),"1","")&amp;($AN$5+$A16))," ",""),"&lt;",""))*AJ$2&lt;=BT$4,"&lt;"&amp;BT$4,"&lt;"&amp;VALUE(SUBSTITUTE(SUBSTITUTE(INDIRECT("Eurofins!"&amp;SUBSTITUTE(ADDRESS(1,MATCH(AJ$3,Eurofins!$2:$2,0),4),"1","")&amp;($AN$5+$A16))," ",""),"&lt;",""))*AJ$2),ISNUMBER(VALUE(INDIRECT("Eurofins!"&amp;SUBSTITUTE(ADDRESS(1,MATCH(AJ$3,Eurofins!$2:$2,0),4),"1","")&amp;($AN$5+$A16)))),IF(VALUE(INDIRECT("Eurofins!"&amp;SUBSTITUTE(ADDRESS(1,MATCH(AJ$3,Eurofins!$2:$2,0),4),"1","")&amp;($AN$5+$A16)))*AJ$2&lt;=BT$4,"&lt;"&amp;BT$4,VALUE(INDIRECT("Eurofins!"&amp;SUBSTITUTE(ADDRESS(1,MATCH(AJ$3,Eurofins!$2:$2,0),4),"1","")&amp;($AN$5+$A16)))))</f>
        <v>#N/A</v>
      </c>
      <c r="AP16" s="16"/>
      <c r="AQ16" s="7"/>
      <c r="AS16" s="17"/>
    </row>
    <row r="17" spans="1:45" x14ac:dyDescent="0.25">
      <c r="A17">
        <f t="shared" ca="1" si="4"/>
        <v>14</v>
      </c>
      <c r="B17" t="e">
        <f t="shared" ca="1" si="2"/>
        <v>#REF!</v>
      </c>
      <c r="C17" t="str">
        <f t="shared" ca="1" si="5"/>
        <v/>
      </c>
      <c r="D17" s="22" t="e">
        <f ca="1">_xlfn.IFS(INDIRECT("Eurofins!"&amp;SUBSTITUTE(ADDRESS(1,MATCH(D$3,Eurofins!$2:$2,0),4),"1","")&amp;($AN$5+$A17))=0,"",INDIRECT("Eurofins!"&amp;SUBSTITUTE(ADDRESS(1,MATCH(D$3,Eurofins!$2:$2,0),4),"1","")&amp;($AN$5+$A17))="nd","n.d.",LEFT(INDIRECT("Eurofins!"&amp;SUBSTITUTE(ADDRESS(1,MATCH(D$3,Eurofins!$2:$2,0),4),"1","")&amp;($AN$5+$A17)),2)="&lt; ","&lt;&lt;",LEFT(INDIRECT("Eurofins!"&amp;SUBSTITUTE(ADDRESS(1,MATCH(D$3,Eurofins!$2:$2,0),4),"1","")&amp;($AN$5+$A17)),1)="&lt;","&lt;",NOT(ISERROR(VALUE(INDIRECT("Eurofins!"&amp;SUBSTITUTE(ADDRESS(1,MATCH(D$3,Eurofins!$2:$2,0),4),"1","")&amp;($AN$5+$A17))))),VALUE(INDIRECT("Eurofins!"&amp;SUBSTITUTE(ADDRESS(1,MATCH(D$3,Eurofins!$2:$2,0),4),"1","")&amp;($AN$5+$A17))))</f>
        <v>#N/A</v>
      </c>
      <c r="E17" s="22" t="e">
        <f ca="1">_xlfn.IFS(INDIRECT("Eurofins!"&amp;SUBSTITUTE(ADDRESS(1,MATCH(E$3,Eurofins!$2:$2,0),4),"1","")&amp;($AN$5+$A17))=0,"",INDIRECT("Eurofins!"&amp;SUBSTITUTE(ADDRESS(1,MATCH(E$3,Eurofins!$2:$2,0),4),"1","")&amp;($AN$5+$A17))="nd","n.d.",LEFT(INDIRECT("Eurofins!"&amp;SUBSTITUTE(ADDRESS(1,MATCH(E$3,Eurofins!$2:$2,0),4),"1","")&amp;($AN$5+$A17)),2)="&lt; ","&lt;&lt;",LEFT(INDIRECT("Eurofins!"&amp;SUBSTITUTE(ADDRESS(1,MATCH(E$3,Eurofins!$2:$2,0),4),"1","")&amp;($AN$5+$A17)),1)="&lt;","&lt;",NOT(ISERROR(VALUE(INDIRECT("Eurofins!"&amp;SUBSTITUTE(ADDRESS(1,MATCH(E$3,Eurofins!$2:$2,0),4),"1","")&amp;($AN$5+$A17))))),VALUE(INDIRECT("Eurofins!"&amp;SUBSTITUTE(ADDRESS(1,MATCH(E$3,Eurofins!$2:$2,0),4),"1","")&amp;($AN$5+$A17))))</f>
        <v>#N/A</v>
      </c>
      <c r="F17" s="22" t="e">
        <f ca="1">_xlfn.IFS(INDIRECT("Eurofins!"&amp;SUBSTITUTE(ADDRESS(1,MATCH(F$3,Eurofins!$2:$2,0),4),"1","")&amp;($AN$5+$A17))=0,"",INDIRECT("Eurofins!"&amp;SUBSTITUTE(ADDRESS(1,MATCH(F$3,Eurofins!$2:$2,0),4),"1","")&amp;($AN$5+$A17))="nd","n.d.",LEFT(INDIRECT("Eurofins!"&amp;SUBSTITUTE(ADDRESS(1,MATCH(F$3,Eurofins!$2:$2,0),4),"1","")&amp;($AN$5+$A17)),2)="&lt; ","&lt;&lt;",LEFT(INDIRECT("Eurofins!"&amp;SUBSTITUTE(ADDRESS(1,MATCH(F$3,Eurofins!$2:$2,0),4),"1","")&amp;($AN$5+$A17)),1)="&lt;","&lt;",NOT(ISERROR(VALUE(INDIRECT("Eurofins!"&amp;SUBSTITUTE(ADDRESS(1,MATCH(F$3,Eurofins!$2:$2,0),4),"1","")&amp;($AN$5+$A17))))),VALUE(INDIRECT("Eurofins!"&amp;SUBSTITUTE(ADDRESS(1,MATCH(F$3,Eurofins!$2:$2,0),4),"1","")&amp;($AN$5+$A17))))</f>
        <v>#N/A</v>
      </c>
      <c r="G17" s="24" t="e">
        <f ca="1" xml:space="preserve">
_xlfn.LET(_xlpm.GetVal,INDIRECT("Eurofins!"&amp;SUBSTITUTE(ADDRESS(1,MATCH(G$3,Eurofins!$2:$2,0),4),"1","")&amp;($AN$5+$A17)),_xlfn.IFS(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7" s="24" t="e">
        <f ca="1" xml:space="preserve">
_xlfn.LET(_xlpm.GetVal,INDIRECT("Eurofins!"&amp;SUBSTITUTE(ADDRESS(1,MATCH(H$3,Eurofins!$2:$2,0),4),"1","")&amp;($AN$5+$A17)),_xlfn.IFS(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7" s="24" t="e">
        <f ca="1" xml:space="preserve">
_xlfn.LET(_xlpm.GetVal,INDIRECT("Eurofins!"&amp;SUBSTITUTE(ADDRESS(1,MATCH(I$3,Eurofins!$2:$2,0),4),"1","")&amp;($AN$5+$A17)),_xlfn.IFS(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7" s="24" t="e">
        <f ca="1" xml:space="preserve">
_xlfn.LET(_xlpm.GetVal,INDIRECT("Eurofins!"&amp;SUBSTITUTE(ADDRESS(1,MATCH(J$3,Eurofins!$2:$2,0),4),"1","")&amp;($AN$5+$A17)),_xlfn.IFS(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7" s="24" t="e">
        <f ca="1" xml:space="preserve">
_xlfn.LET(_xlpm.GetVal,INDIRECT("Eurofins!"&amp;SUBSTITUTE(ADDRESS(1,MATCH(K$3,Eurofins!$2:$2,0),4),"1","")&amp;($AN$5+$A17)),_xlfn.IFS(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7" s="24" t="e">
        <f ca="1" xml:space="preserve">
_xlfn.LET(_xlpm.GetVal,INDIRECT("Eurofins!"&amp;SUBSTITUTE(ADDRESS(1,MATCH(L$3,Eurofins!$2:$2,0),4),"1","")&amp;($AN$5+$A17)),_xlfn.IFS(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7" s="24" t="e">
        <f ca="1" xml:space="preserve">
_xlfn.LET(_xlpm.GetVal,INDIRECT("Eurofins!"&amp;SUBSTITUTE(ADDRESS(1,MATCH(M$3,Eurofins!$2:$2,0),4),"1","")&amp;($AN$5+$A17)),_xlfn.IFS(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7" s="24" t="e">
        <f ca="1" xml:space="preserve">
_xlfn.LET(_xlpm.GetVal,INDIRECT("Eurofins!"&amp;SUBSTITUTE(ADDRESS(1,MATCH(N$3,Eurofins!$2:$2,0),4),"1","")&amp;($AN$5+$A17)),_xlfn.IFS(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7" s="24" t="e">
        <f ca="1" xml:space="preserve">
_xlfn.LET(_xlpm.GetVal,INDIRECT("Eurofins!"&amp;SUBSTITUTE(ADDRESS(1,MATCH(O$3,Eurofins!$2:$2,0),4),"1","")&amp;($AN$5+$A17)),_xlfn.IFS(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7" s="27" t="e">
        <f ca="1">_xlfn.LET(_xlpm.GetVal,INDIRECT("Eurofins!"&amp;SUBSTITUTE(ADDRESS(1,MATCH(P$3,Eurofins!$2:$2,0),4),"1","")&amp;($AN$5+$A17)),
_xlfn.IFS(
(_xlpm.GetVal)=0,
IF($AR$23,IF(INDIRECT("Eurofins!"&amp;$AR$28&amp;($AN$5+$A17))="nd","n.d.",VALUE(INDIRECT("Eurofins!"&amp;$AR$28&amp;($AN$5+$A17)))),""),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7" s="27" t="e">
        <f ca="1">_xlfn.LET(_xlpm.GetVal,INDIRECT("Eurofins!"&amp;SUBSTITUTE(ADDRESS(1,MATCH(Q$3,Eurofins!$2:$2,0),4),"1","")&amp;($AN$5+$A17)),
_xlfn.IFS(
(_xlpm.GetVal)=0,
IF($AR$15,IF(INDIRECT("Eurofins!"&amp;$AR$20&amp;($AN$5+$A17))="nd","n.d.",VALUE(INDIRECT("Eurofins!"&amp;$AR$20&amp;($AN$5+$A17)))),""),
(_xlpm.GetVal)="nd",
"n.d.",
LEFT(_xlpm.GetVal,1)="&lt;",
IF(Q15&lt;&gt;1,"&lt;"&amp;VALUE(SUBSTITUTE(SUBSTITUTE(_xlpm.GetVal,"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7" s="24" t="e">
        <f ca="1" xml:space="preserve">
_xlfn.LET(_xlpm.GetVal,INDIRECT("Eurofins!"&amp;SUBSTITUTE(ADDRESS(1,MATCH(R$3,Eurofins!$2:$2,0),4),"1","")&amp;($AN$5+$A17)),_xlfn.IFS(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7" s="24" t="e">
        <f ca="1" xml:space="preserve">
_xlfn.LET(_xlpm.GetVal,INDIRECT("Eurofins!"&amp;SUBSTITUTE(ADDRESS(1,MATCH(S$3,Eurofins!$2:$2,0),4),"1","")&amp;($AN$5+$A17)),_xlfn.IFS(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7" s="24" t="e">
        <f ca="1" xml:space="preserve">
_xlfn.LET(_xlpm.GetVal,INDIRECT("Eurofins!"&amp;SUBSTITUTE(ADDRESS(1,MATCH(T$3,Eurofins!$2:$2,0),4),"1","")&amp;($AN$5+$A17)),_xlfn.IFS(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7" s="24" t="e">
        <f ca="1" xml:space="preserve">
_xlfn.LET(_xlpm.GetVal,INDIRECT("Eurofins!"&amp;SUBSTITUTE(ADDRESS(1,MATCH(U$3,Eurofins!$2:$2,0),4),"1","")&amp;($AN$5+$A17)),_xlfn.IFS(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7" s="24" t="e">
        <f ca="1" xml:space="preserve">
_xlfn.LET(_xlpm.GetVal,INDIRECT("Eurofins!"&amp;SUBSTITUTE(ADDRESS(1,MATCH(V$3,Eurofins!$2:$2,0),4),"1","")&amp;($AN$5+$A17)),_xlfn.IFS(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7" s="24" t="e">
        <f ca="1" xml:space="preserve">
_xlfn.LET(_xlpm.GetVal,INDIRECT("Eurofins!"&amp;SUBSTITUTE(ADDRESS(1,MATCH(W$3,Eurofins!$2:$2,0),4),"1","")&amp;($AN$5+$A17)),_xlfn.IFS(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7" s="24" t="e">
        <f ca="1" xml:space="preserve">
_xlfn.LET(_xlpm.GetVal,INDIRECT("Eurofins!"&amp;SUBSTITUTE(ADDRESS(1,MATCH(X$3,Eurofins!$2:$2,0),4),"1","")&amp;($AN$5+$A17)),_xlfn.IFS(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7" s="24" t="e">
        <f ca="1" xml:space="preserve">
_xlfn.LET(_xlpm.GetVal,INDIRECT("Eurofins!"&amp;SUBSTITUTE(ADDRESS(1,MATCH(Y$3,Eurofins!$2:$2,0),4),"1","")&amp;($AN$5+$A17)),_xlfn.IFS(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7" s="24" t="e">
        <f ca="1" xml:space="preserve">
_xlfn.LET(_xlpm.GetVal,INDIRECT("Eurofins!"&amp;SUBSTITUTE(ADDRESS(1,MATCH(Z$3,Eurofins!$2:$2,0),4),"1","")&amp;($AN$5+$A17)),_xlfn.IFS(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7" s="24" t="e">
        <f ca="1" xml:space="preserve">
_xlfn.LET(_xlpm.GetVal,INDIRECT("Eurofins!"&amp;SUBSTITUTE(ADDRESS(1,MATCH(AA$3,Eurofins!$2:$2,0),4),"1","")&amp;($AN$5+$A17)),_xlfn.IFS(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7" s="24" t="e">
        <f ca="1" xml:space="preserve">
_xlfn.LET(_xlpm.GetVal,INDIRECT("Eurofins!"&amp;SUBSTITUTE(ADDRESS(1,MATCH(AB$3,Eurofins!$2:$2,0),4),"1","")&amp;($AN$5+$A17)),_xlfn.IFS(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7" s="24" t="e">
        <f ca="1" xml:space="preserve">
_xlfn.LET(_xlpm.GetVal,INDIRECT("Eurofins!"&amp;SUBSTITUTE(ADDRESS(1,MATCH(AC$3,Eurofins!$2:$2,0),4),"1","")&amp;($AN$5+$A17)),_xlfn.IFS(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7" s="24" t="e">
        <f ca="1" xml:space="preserve">
_xlfn.LET(_xlpm.GetVal,INDIRECT("Eurofins!"&amp;SUBSTITUTE(ADDRESS(1,MATCH(AD$3,Eurofins!$2:$2,0),4),"1","")&amp;($AN$5+$A17)),_xlfn.IFS(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7" s="24" t="e">
        <f ca="1" xml:space="preserve">
_xlfn.LET(_xlpm.GetVal,INDIRECT("Eurofins!"&amp;SUBSTITUTE(ADDRESS(1,MATCH(AE$3,Eurofins!$2:$2,0),4),"1","")&amp;($AN$5+$A17)),_xlfn.IFS(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7" s="24" t="e">
        <f ca="1" xml:space="preserve">
_xlfn.LET(_xlpm.GetVal,INDIRECT("Eurofins!"&amp;SUBSTITUTE(ADDRESS(1,MATCH(AF$3,Eurofins!$2:$2,0),4),"1","")&amp;($AN$5+$A17)),_xlfn.IFS(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7" s="24" t="e">
        <f ca="1" xml:space="preserve">
_xlfn.LET(_xlpm.GetVal,INDIRECT("Eurofins!"&amp;SUBSTITUTE(ADDRESS(1,MATCH(AG$3,Eurofins!$2:$2,0),4),"1","")&amp;($AN$5+$A17)),_xlfn.IFS(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7" s="25" t="str">
        <f ca="1">IF(SUMPRODUCT(--ISERROR(AI17:AJ17))&lt;2,IF(SUMIF(AI17:AJ17,"&lt;&gt;#VALUE!")&lt;=ALS_Jord_Kalk!BQ$4,"&lt;"&amp;ALS_Jord_Kalk!BQ$4,SUMIF(AI17:AJ17,"&lt;&gt;#VALUE!")),"#VALUE!")</f>
        <v>#VALUE!</v>
      </c>
      <c r="AI17" s="24" t="e">
        <f ca="1">_xlfn.IFS(INDIRECT("Eurofins!"&amp;SUBSTITUTE(ADDRESS(1,MATCH(AI$3,Eurofins!$2:$2,0),4),"1","")&amp;($AN$5+$A17))=0,"",INDIRECT("Eurofins!"&amp;SUBSTITUTE(ADDRESS(1,MATCH(AI$3,Eurofins!$2:$2,0),4),"1","")&amp;($AN$5+$A17))="nd","n.d.",LEFT(INDIRECT("Eurofins!"&amp;SUBSTITUTE(ADDRESS(1,MATCH(AI$3,Eurofins!$2:$2,0),4),"1","")&amp;($AN$5+$A17)),2)="&lt; ",IF(VALUE(SUBSTITUTE(SUBSTITUTE(INDIRECT("Eurofins!"&amp;SUBSTITUTE(ADDRESS(1,MATCH(AI$3,Eurofins!$2:$2,0),4),"1","")&amp;($AN$5+$A17))," ",""),"&lt;",""))*AI$2&lt;=BS$4,"&lt;"&amp;BS$4,"&lt;"&amp;VALUE(SUBSTITUTE(SUBSTITUTE(INDIRECT("Eurofins!"&amp;SUBSTITUTE(ADDRESS(1,MATCH(AI$3,Eurofins!$2:$2,0),4),"1","")&amp;($AN$5+$A17))," ",""),"&lt;",""))*AI$2),LEFT(INDIRECT("Eurofins!"&amp;SUBSTITUTE(ADDRESS(1,MATCH(AI$3,Eurofins!$2:$2,0),4),"1","")&amp;($AN$5+$A17)),1)="&lt;",IF(VALUE(SUBSTITUTE(SUBSTITUTE(INDIRECT("Eurofins!"&amp;SUBSTITUTE(ADDRESS(1,MATCH(AI$3,Eurofins!$2:$2,0),4),"1","")&amp;($AN$5+$A17))," ",""),"&lt;",""))*AI$2&lt;=BS$4,"&lt;"&amp;BS$4,"&lt;"&amp;VALUE(SUBSTITUTE(SUBSTITUTE(INDIRECT("Eurofins!"&amp;SUBSTITUTE(ADDRESS(1,MATCH(AI$3,Eurofins!$2:$2,0),4),"1","")&amp;($AN$5+$A17))," ",""),"&lt;",""))*AI$2),ISNUMBER(VALUE(INDIRECT("Eurofins!"&amp;SUBSTITUTE(ADDRESS(1,MATCH(AI$3,Eurofins!$2:$2,0),4),"1","")&amp;($AN$5+$A17)))),IF(VALUE(INDIRECT("Eurofins!"&amp;SUBSTITUTE(ADDRESS(1,MATCH(AI$3,Eurofins!$2:$2,0),4),"1","")&amp;($AN$5+$A17)))*AI$2&lt;=BS$4,"&lt;"&amp;BS$4,VALUE(INDIRECT("Eurofins!"&amp;SUBSTITUTE(ADDRESS(1,MATCH(AI$3,Eurofins!$2:$2,0),4),"1","")&amp;($AN$5+$A17)))))</f>
        <v>#N/A</v>
      </c>
      <c r="AJ17" s="24" t="e">
        <f ca="1">_xlfn.IFS(INDIRECT("Eurofins!"&amp;SUBSTITUTE(ADDRESS(1,MATCH(AJ$3,Eurofins!$2:$2,0),4),"1","")&amp;($AN$5+$A17))=0,"",INDIRECT("Eurofins!"&amp;SUBSTITUTE(ADDRESS(1,MATCH(AJ$3,Eurofins!$2:$2,0),4),"1","")&amp;($AN$5+$A17))="nd","n.d.",LEFT(INDIRECT("Eurofins!"&amp;SUBSTITUTE(ADDRESS(1,MATCH(AJ$3,Eurofins!$2:$2,0),4),"1","")&amp;($AN$5+$A17)),2)="&lt; ",IF(VALUE(SUBSTITUTE(SUBSTITUTE(INDIRECT("Eurofins!"&amp;SUBSTITUTE(ADDRESS(1,MATCH(AJ$3,Eurofins!$2:$2,0),4),"1","")&amp;($AN$5+$A17))," ",""),"&lt;",""))*AJ$2&lt;=BT$4,"&lt;"&amp;BT$4,"&lt;"&amp;VALUE(SUBSTITUTE(SUBSTITUTE(INDIRECT("Eurofins!"&amp;SUBSTITUTE(ADDRESS(1,MATCH(AJ$3,Eurofins!$2:$2,0),4),"1","")&amp;($AN$5+$A17))," ",""),"&lt;",""))*AJ$2),LEFT(INDIRECT("Eurofins!"&amp;SUBSTITUTE(ADDRESS(1,MATCH(AJ$3,Eurofins!$2:$2,0),4),"1","")&amp;($AN$5+$A17)),1)="&lt;",IF(VALUE(SUBSTITUTE(SUBSTITUTE(INDIRECT("Eurofins!"&amp;SUBSTITUTE(ADDRESS(1,MATCH(AJ$3,Eurofins!$2:$2,0),4),"1","")&amp;($AN$5+$A17))," ",""),"&lt;",""))*AJ$2&lt;=BT$4,"&lt;"&amp;BT$4,"&lt;"&amp;VALUE(SUBSTITUTE(SUBSTITUTE(INDIRECT("Eurofins!"&amp;SUBSTITUTE(ADDRESS(1,MATCH(AJ$3,Eurofins!$2:$2,0),4),"1","")&amp;($AN$5+$A17))," ",""),"&lt;",""))*AJ$2),ISNUMBER(VALUE(INDIRECT("Eurofins!"&amp;SUBSTITUTE(ADDRESS(1,MATCH(AJ$3,Eurofins!$2:$2,0),4),"1","")&amp;($AN$5+$A17)))),IF(VALUE(INDIRECT("Eurofins!"&amp;SUBSTITUTE(ADDRESS(1,MATCH(AJ$3,Eurofins!$2:$2,0),4),"1","")&amp;($AN$5+$A17)))*AJ$2&lt;=BT$4,"&lt;"&amp;BT$4,VALUE(INDIRECT("Eurofins!"&amp;SUBSTITUTE(ADDRESS(1,MATCH(AJ$3,Eurofins!$2:$2,0),4),"1","")&amp;($AN$5+$A17)))))</f>
        <v>#N/A</v>
      </c>
      <c r="AP17" s="16"/>
      <c r="AQ17" s="7"/>
      <c r="AS17" s="17"/>
    </row>
    <row r="18" spans="1:45" x14ac:dyDescent="0.25">
      <c r="A18">
        <f t="shared" ca="1" si="4"/>
        <v>15</v>
      </c>
      <c r="B18" t="e">
        <f t="shared" ca="1" si="2"/>
        <v>#REF!</v>
      </c>
      <c r="C18" t="str">
        <f t="shared" ca="1" si="5"/>
        <v/>
      </c>
      <c r="D18" s="22" t="e">
        <f ca="1">_xlfn.IFS(INDIRECT("Eurofins!"&amp;SUBSTITUTE(ADDRESS(1,MATCH(D$3,Eurofins!$2:$2,0),4),"1","")&amp;($AN$5+$A18))=0,"",INDIRECT("Eurofins!"&amp;SUBSTITUTE(ADDRESS(1,MATCH(D$3,Eurofins!$2:$2,0),4),"1","")&amp;($AN$5+$A18))="nd","n.d.",LEFT(INDIRECT("Eurofins!"&amp;SUBSTITUTE(ADDRESS(1,MATCH(D$3,Eurofins!$2:$2,0),4),"1","")&amp;($AN$5+$A18)),2)="&lt; ","&lt;&lt;",LEFT(INDIRECT("Eurofins!"&amp;SUBSTITUTE(ADDRESS(1,MATCH(D$3,Eurofins!$2:$2,0),4),"1","")&amp;($AN$5+$A18)),1)="&lt;","&lt;",NOT(ISERROR(VALUE(INDIRECT("Eurofins!"&amp;SUBSTITUTE(ADDRESS(1,MATCH(D$3,Eurofins!$2:$2,0),4),"1","")&amp;($AN$5+$A18))))),VALUE(INDIRECT("Eurofins!"&amp;SUBSTITUTE(ADDRESS(1,MATCH(D$3,Eurofins!$2:$2,0),4),"1","")&amp;($AN$5+$A18))))</f>
        <v>#N/A</v>
      </c>
      <c r="E18" s="22" t="e">
        <f ca="1">_xlfn.IFS(INDIRECT("Eurofins!"&amp;SUBSTITUTE(ADDRESS(1,MATCH(E$3,Eurofins!$2:$2,0),4),"1","")&amp;($AN$5+$A18))=0,"",INDIRECT("Eurofins!"&amp;SUBSTITUTE(ADDRESS(1,MATCH(E$3,Eurofins!$2:$2,0),4),"1","")&amp;($AN$5+$A18))="nd","n.d.",LEFT(INDIRECT("Eurofins!"&amp;SUBSTITUTE(ADDRESS(1,MATCH(E$3,Eurofins!$2:$2,0),4),"1","")&amp;($AN$5+$A18)),2)="&lt; ","&lt;&lt;",LEFT(INDIRECT("Eurofins!"&amp;SUBSTITUTE(ADDRESS(1,MATCH(E$3,Eurofins!$2:$2,0),4),"1","")&amp;($AN$5+$A18)),1)="&lt;","&lt;",NOT(ISERROR(VALUE(INDIRECT("Eurofins!"&amp;SUBSTITUTE(ADDRESS(1,MATCH(E$3,Eurofins!$2:$2,0),4),"1","")&amp;($AN$5+$A18))))),VALUE(INDIRECT("Eurofins!"&amp;SUBSTITUTE(ADDRESS(1,MATCH(E$3,Eurofins!$2:$2,0),4),"1","")&amp;($AN$5+$A18))))</f>
        <v>#N/A</v>
      </c>
      <c r="F18" s="22" t="e">
        <f ca="1">_xlfn.IFS(INDIRECT("Eurofins!"&amp;SUBSTITUTE(ADDRESS(1,MATCH(F$3,Eurofins!$2:$2,0),4),"1","")&amp;($AN$5+$A18))=0,"",INDIRECT("Eurofins!"&amp;SUBSTITUTE(ADDRESS(1,MATCH(F$3,Eurofins!$2:$2,0),4),"1","")&amp;($AN$5+$A18))="nd","n.d.",LEFT(INDIRECT("Eurofins!"&amp;SUBSTITUTE(ADDRESS(1,MATCH(F$3,Eurofins!$2:$2,0),4),"1","")&amp;($AN$5+$A18)),2)="&lt; ","&lt;&lt;",LEFT(INDIRECT("Eurofins!"&amp;SUBSTITUTE(ADDRESS(1,MATCH(F$3,Eurofins!$2:$2,0),4),"1","")&amp;($AN$5+$A18)),1)="&lt;","&lt;",NOT(ISERROR(VALUE(INDIRECT("Eurofins!"&amp;SUBSTITUTE(ADDRESS(1,MATCH(F$3,Eurofins!$2:$2,0),4),"1","")&amp;($AN$5+$A18))))),VALUE(INDIRECT("Eurofins!"&amp;SUBSTITUTE(ADDRESS(1,MATCH(F$3,Eurofins!$2:$2,0),4),"1","")&amp;($AN$5+$A18))))</f>
        <v>#N/A</v>
      </c>
      <c r="G18" s="24" t="e">
        <f ca="1" xml:space="preserve">
_xlfn.LET(_xlpm.GetVal,INDIRECT("Eurofins!"&amp;SUBSTITUTE(ADDRESS(1,MATCH(G$3,Eurofins!$2:$2,0),4),"1","")&amp;($AN$5+$A18)),_xlfn.IFS(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8" s="24" t="e">
        <f ca="1" xml:space="preserve">
_xlfn.LET(_xlpm.GetVal,INDIRECT("Eurofins!"&amp;SUBSTITUTE(ADDRESS(1,MATCH(H$3,Eurofins!$2:$2,0),4),"1","")&amp;($AN$5+$A18)),_xlfn.IFS(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8" s="24" t="e">
        <f ca="1" xml:space="preserve">
_xlfn.LET(_xlpm.GetVal,INDIRECT("Eurofins!"&amp;SUBSTITUTE(ADDRESS(1,MATCH(I$3,Eurofins!$2:$2,0),4),"1","")&amp;($AN$5+$A18)),_xlfn.IFS(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8" s="24" t="e">
        <f ca="1" xml:space="preserve">
_xlfn.LET(_xlpm.GetVal,INDIRECT("Eurofins!"&amp;SUBSTITUTE(ADDRESS(1,MATCH(J$3,Eurofins!$2:$2,0),4),"1","")&amp;($AN$5+$A18)),_xlfn.IFS(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8" s="24" t="e">
        <f ca="1" xml:space="preserve">
_xlfn.LET(_xlpm.GetVal,INDIRECT("Eurofins!"&amp;SUBSTITUTE(ADDRESS(1,MATCH(K$3,Eurofins!$2:$2,0),4),"1","")&amp;($AN$5+$A18)),_xlfn.IFS(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8" s="24" t="e">
        <f ca="1" xml:space="preserve">
_xlfn.LET(_xlpm.GetVal,INDIRECT("Eurofins!"&amp;SUBSTITUTE(ADDRESS(1,MATCH(L$3,Eurofins!$2:$2,0),4),"1","")&amp;($AN$5+$A18)),_xlfn.IFS(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8" s="24" t="e">
        <f ca="1" xml:space="preserve">
_xlfn.LET(_xlpm.GetVal,INDIRECT("Eurofins!"&amp;SUBSTITUTE(ADDRESS(1,MATCH(M$3,Eurofins!$2:$2,0),4),"1","")&amp;($AN$5+$A18)),_xlfn.IFS(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8" s="24" t="e">
        <f ca="1" xml:space="preserve">
_xlfn.LET(_xlpm.GetVal,INDIRECT("Eurofins!"&amp;SUBSTITUTE(ADDRESS(1,MATCH(N$3,Eurofins!$2:$2,0),4),"1","")&amp;($AN$5+$A18)),_xlfn.IFS(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8" s="24" t="e">
        <f ca="1" xml:space="preserve">
_xlfn.LET(_xlpm.GetVal,INDIRECT("Eurofins!"&amp;SUBSTITUTE(ADDRESS(1,MATCH(O$3,Eurofins!$2:$2,0),4),"1","")&amp;($AN$5+$A18)),_xlfn.IFS(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8" s="27" t="e">
        <f ca="1">_xlfn.LET(_xlpm.GetVal,INDIRECT("Eurofins!"&amp;SUBSTITUTE(ADDRESS(1,MATCH(P$3,Eurofins!$2:$2,0),4),"1","")&amp;($AN$5+$A18)),
_xlfn.IFS(
(_xlpm.GetVal)=0,
IF($AR$23,IF(INDIRECT("Eurofins!"&amp;$AR$28&amp;($AN$5+$A18))="nd","n.d.",VALUE(INDIRECT("Eurofins!"&amp;$AR$28&amp;($AN$5+$A18)))),""),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8" s="27" t="e">
        <f ca="1">_xlfn.LET(_xlpm.GetVal,INDIRECT("Eurofins!"&amp;SUBSTITUTE(ADDRESS(1,MATCH(Q$3,Eurofins!$2:$2,0),4),"1","")&amp;($AN$5+$A18)),
_xlfn.IFS(
(_xlpm.GetVal)=0,
IF($AR$15,IF(INDIRECT("Eurofins!"&amp;$AR$20&amp;($AN$5+$A18))="nd","n.d.",VALUE(INDIRECT("Eurofins!"&amp;$AR$20&amp;($AN$5+$A18)))),""),
(_xlpm.GetVal)="nd",
"n.d.",
LEFT(_xlpm.GetVal,1)="&lt;",
IF(Q16&lt;&gt;1,"&lt;"&amp;VALUE(SUBSTITUTE(SUBSTITUTE(_xlpm.GetVal,"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8" s="24" t="e">
        <f ca="1" xml:space="preserve">
_xlfn.LET(_xlpm.GetVal,INDIRECT("Eurofins!"&amp;SUBSTITUTE(ADDRESS(1,MATCH(R$3,Eurofins!$2:$2,0),4),"1","")&amp;($AN$5+$A18)),_xlfn.IFS(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8" s="24" t="e">
        <f ca="1" xml:space="preserve">
_xlfn.LET(_xlpm.GetVal,INDIRECT("Eurofins!"&amp;SUBSTITUTE(ADDRESS(1,MATCH(S$3,Eurofins!$2:$2,0),4),"1","")&amp;($AN$5+$A18)),_xlfn.IFS(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8" s="24" t="e">
        <f ca="1" xml:space="preserve">
_xlfn.LET(_xlpm.GetVal,INDIRECT("Eurofins!"&amp;SUBSTITUTE(ADDRESS(1,MATCH(T$3,Eurofins!$2:$2,0),4),"1","")&amp;($AN$5+$A18)),_xlfn.IFS(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8" s="24" t="e">
        <f ca="1" xml:space="preserve">
_xlfn.LET(_xlpm.GetVal,INDIRECT("Eurofins!"&amp;SUBSTITUTE(ADDRESS(1,MATCH(U$3,Eurofins!$2:$2,0),4),"1","")&amp;($AN$5+$A18)),_xlfn.IFS(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8" s="24" t="e">
        <f ca="1" xml:space="preserve">
_xlfn.LET(_xlpm.GetVal,INDIRECT("Eurofins!"&amp;SUBSTITUTE(ADDRESS(1,MATCH(V$3,Eurofins!$2:$2,0),4),"1","")&amp;($AN$5+$A18)),_xlfn.IFS(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8" s="24" t="e">
        <f ca="1" xml:space="preserve">
_xlfn.LET(_xlpm.GetVal,INDIRECT("Eurofins!"&amp;SUBSTITUTE(ADDRESS(1,MATCH(W$3,Eurofins!$2:$2,0),4),"1","")&amp;($AN$5+$A18)),_xlfn.IFS(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8" s="24" t="e">
        <f ca="1" xml:space="preserve">
_xlfn.LET(_xlpm.GetVal,INDIRECT("Eurofins!"&amp;SUBSTITUTE(ADDRESS(1,MATCH(X$3,Eurofins!$2:$2,0),4),"1","")&amp;($AN$5+$A18)),_xlfn.IFS(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8" s="24" t="e">
        <f ca="1" xml:space="preserve">
_xlfn.LET(_xlpm.GetVal,INDIRECT("Eurofins!"&amp;SUBSTITUTE(ADDRESS(1,MATCH(Y$3,Eurofins!$2:$2,0),4),"1","")&amp;($AN$5+$A18)),_xlfn.IFS(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8" s="24" t="e">
        <f ca="1" xml:space="preserve">
_xlfn.LET(_xlpm.GetVal,INDIRECT("Eurofins!"&amp;SUBSTITUTE(ADDRESS(1,MATCH(Z$3,Eurofins!$2:$2,0),4),"1","")&amp;($AN$5+$A18)),_xlfn.IFS(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8" s="24" t="e">
        <f ca="1" xml:space="preserve">
_xlfn.LET(_xlpm.GetVal,INDIRECT("Eurofins!"&amp;SUBSTITUTE(ADDRESS(1,MATCH(AA$3,Eurofins!$2:$2,0),4),"1","")&amp;($AN$5+$A18)),_xlfn.IFS(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8" s="24" t="e">
        <f ca="1" xml:space="preserve">
_xlfn.LET(_xlpm.GetVal,INDIRECT("Eurofins!"&amp;SUBSTITUTE(ADDRESS(1,MATCH(AB$3,Eurofins!$2:$2,0),4),"1","")&amp;($AN$5+$A18)),_xlfn.IFS(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8" s="24" t="e">
        <f ca="1" xml:space="preserve">
_xlfn.LET(_xlpm.GetVal,INDIRECT("Eurofins!"&amp;SUBSTITUTE(ADDRESS(1,MATCH(AC$3,Eurofins!$2:$2,0),4),"1","")&amp;($AN$5+$A18)),_xlfn.IFS(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8" s="24" t="e">
        <f ca="1" xml:space="preserve">
_xlfn.LET(_xlpm.GetVal,INDIRECT("Eurofins!"&amp;SUBSTITUTE(ADDRESS(1,MATCH(AD$3,Eurofins!$2:$2,0),4),"1","")&amp;($AN$5+$A18)),_xlfn.IFS(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8" s="24" t="e">
        <f ca="1" xml:space="preserve">
_xlfn.LET(_xlpm.GetVal,INDIRECT("Eurofins!"&amp;SUBSTITUTE(ADDRESS(1,MATCH(AE$3,Eurofins!$2:$2,0),4),"1","")&amp;($AN$5+$A18)),_xlfn.IFS(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8" s="24" t="e">
        <f ca="1" xml:space="preserve">
_xlfn.LET(_xlpm.GetVal,INDIRECT("Eurofins!"&amp;SUBSTITUTE(ADDRESS(1,MATCH(AF$3,Eurofins!$2:$2,0),4),"1","")&amp;($AN$5+$A18)),_xlfn.IFS(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8" s="24" t="e">
        <f ca="1" xml:space="preserve">
_xlfn.LET(_xlpm.GetVal,INDIRECT("Eurofins!"&amp;SUBSTITUTE(ADDRESS(1,MATCH(AG$3,Eurofins!$2:$2,0),4),"1","")&amp;($AN$5+$A18)),_xlfn.IFS(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8" s="25" t="str">
        <f ca="1">IF(SUMPRODUCT(--ISERROR(AI18:AJ18))&lt;2,IF(SUMIF(AI18:AJ18,"&lt;&gt;#VALUE!")&lt;=ALS_Jord_Kalk!BQ$4,"&lt;"&amp;ALS_Jord_Kalk!BQ$4,SUMIF(AI18:AJ18,"&lt;&gt;#VALUE!")),"#VALUE!")</f>
        <v>#VALUE!</v>
      </c>
      <c r="AI18" s="24" t="e">
        <f ca="1">_xlfn.IFS(INDIRECT("Eurofins!"&amp;SUBSTITUTE(ADDRESS(1,MATCH(AI$3,Eurofins!$2:$2,0),4),"1","")&amp;($AN$5+$A18))=0,"",INDIRECT("Eurofins!"&amp;SUBSTITUTE(ADDRESS(1,MATCH(AI$3,Eurofins!$2:$2,0),4),"1","")&amp;($AN$5+$A18))="nd","n.d.",LEFT(INDIRECT("Eurofins!"&amp;SUBSTITUTE(ADDRESS(1,MATCH(AI$3,Eurofins!$2:$2,0),4),"1","")&amp;($AN$5+$A18)),2)="&lt; ",IF(VALUE(SUBSTITUTE(SUBSTITUTE(INDIRECT("Eurofins!"&amp;SUBSTITUTE(ADDRESS(1,MATCH(AI$3,Eurofins!$2:$2,0),4),"1","")&amp;($AN$5+$A18))," ",""),"&lt;",""))*AI$2&lt;=BS$4,"&lt;"&amp;BS$4,"&lt;"&amp;VALUE(SUBSTITUTE(SUBSTITUTE(INDIRECT("Eurofins!"&amp;SUBSTITUTE(ADDRESS(1,MATCH(AI$3,Eurofins!$2:$2,0),4),"1","")&amp;($AN$5+$A18))," ",""),"&lt;",""))*AI$2),LEFT(INDIRECT("Eurofins!"&amp;SUBSTITUTE(ADDRESS(1,MATCH(AI$3,Eurofins!$2:$2,0),4),"1","")&amp;($AN$5+$A18)),1)="&lt;",IF(VALUE(SUBSTITUTE(SUBSTITUTE(INDIRECT("Eurofins!"&amp;SUBSTITUTE(ADDRESS(1,MATCH(AI$3,Eurofins!$2:$2,0),4),"1","")&amp;($AN$5+$A18))," ",""),"&lt;",""))*AI$2&lt;=BS$4,"&lt;"&amp;BS$4,"&lt;"&amp;VALUE(SUBSTITUTE(SUBSTITUTE(INDIRECT("Eurofins!"&amp;SUBSTITUTE(ADDRESS(1,MATCH(AI$3,Eurofins!$2:$2,0),4),"1","")&amp;($AN$5+$A18))," ",""),"&lt;",""))*AI$2),ISNUMBER(VALUE(INDIRECT("Eurofins!"&amp;SUBSTITUTE(ADDRESS(1,MATCH(AI$3,Eurofins!$2:$2,0),4),"1","")&amp;($AN$5+$A18)))),IF(VALUE(INDIRECT("Eurofins!"&amp;SUBSTITUTE(ADDRESS(1,MATCH(AI$3,Eurofins!$2:$2,0),4),"1","")&amp;($AN$5+$A18)))*AI$2&lt;=BS$4,"&lt;"&amp;BS$4,VALUE(INDIRECT("Eurofins!"&amp;SUBSTITUTE(ADDRESS(1,MATCH(AI$3,Eurofins!$2:$2,0),4),"1","")&amp;($AN$5+$A18)))))</f>
        <v>#N/A</v>
      </c>
      <c r="AJ18" s="24" t="e">
        <f ca="1">_xlfn.IFS(INDIRECT("Eurofins!"&amp;SUBSTITUTE(ADDRESS(1,MATCH(AJ$3,Eurofins!$2:$2,0),4),"1","")&amp;($AN$5+$A18))=0,"",INDIRECT("Eurofins!"&amp;SUBSTITUTE(ADDRESS(1,MATCH(AJ$3,Eurofins!$2:$2,0),4),"1","")&amp;($AN$5+$A18))="nd","n.d.",LEFT(INDIRECT("Eurofins!"&amp;SUBSTITUTE(ADDRESS(1,MATCH(AJ$3,Eurofins!$2:$2,0),4),"1","")&amp;($AN$5+$A18)),2)="&lt; ",IF(VALUE(SUBSTITUTE(SUBSTITUTE(INDIRECT("Eurofins!"&amp;SUBSTITUTE(ADDRESS(1,MATCH(AJ$3,Eurofins!$2:$2,0),4),"1","")&amp;($AN$5+$A18))," ",""),"&lt;",""))*AJ$2&lt;=BT$4,"&lt;"&amp;BT$4,"&lt;"&amp;VALUE(SUBSTITUTE(SUBSTITUTE(INDIRECT("Eurofins!"&amp;SUBSTITUTE(ADDRESS(1,MATCH(AJ$3,Eurofins!$2:$2,0),4),"1","")&amp;($AN$5+$A18))," ",""),"&lt;",""))*AJ$2),LEFT(INDIRECT("Eurofins!"&amp;SUBSTITUTE(ADDRESS(1,MATCH(AJ$3,Eurofins!$2:$2,0),4),"1","")&amp;($AN$5+$A18)),1)="&lt;",IF(VALUE(SUBSTITUTE(SUBSTITUTE(INDIRECT("Eurofins!"&amp;SUBSTITUTE(ADDRESS(1,MATCH(AJ$3,Eurofins!$2:$2,0),4),"1","")&amp;($AN$5+$A18))," ",""),"&lt;",""))*AJ$2&lt;=BT$4,"&lt;"&amp;BT$4,"&lt;"&amp;VALUE(SUBSTITUTE(SUBSTITUTE(INDIRECT("Eurofins!"&amp;SUBSTITUTE(ADDRESS(1,MATCH(AJ$3,Eurofins!$2:$2,0),4),"1","")&amp;($AN$5+$A18))," ",""),"&lt;",""))*AJ$2),ISNUMBER(VALUE(INDIRECT("Eurofins!"&amp;SUBSTITUTE(ADDRESS(1,MATCH(AJ$3,Eurofins!$2:$2,0),4),"1","")&amp;($AN$5+$A18)))),IF(VALUE(INDIRECT("Eurofins!"&amp;SUBSTITUTE(ADDRESS(1,MATCH(AJ$3,Eurofins!$2:$2,0),4),"1","")&amp;($AN$5+$A18)))*AJ$2&lt;=BT$4,"&lt;"&amp;BT$4,VALUE(INDIRECT("Eurofins!"&amp;SUBSTITUTE(ADDRESS(1,MATCH(AJ$3,Eurofins!$2:$2,0),4),"1","")&amp;($AN$5+$A18)))))</f>
        <v>#N/A</v>
      </c>
      <c r="AP18" s="16"/>
      <c r="AQ18" s="7"/>
      <c r="AS18" s="17"/>
    </row>
    <row r="19" spans="1:45" x14ac:dyDescent="0.25">
      <c r="A19">
        <f t="shared" ca="1" si="4"/>
        <v>16</v>
      </c>
      <c r="B19" t="e">
        <f t="shared" ca="1" si="2"/>
        <v>#REF!</v>
      </c>
      <c r="C19" t="str">
        <f t="shared" ca="1" si="5"/>
        <v/>
      </c>
      <c r="D19" s="22" t="e">
        <f ca="1">_xlfn.IFS(INDIRECT("Eurofins!"&amp;SUBSTITUTE(ADDRESS(1,MATCH(D$3,Eurofins!$2:$2,0),4),"1","")&amp;($AN$5+$A19))=0,"",INDIRECT("Eurofins!"&amp;SUBSTITUTE(ADDRESS(1,MATCH(D$3,Eurofins!$2:$2,0),4),"1","")&amp;($AN$5+$A19))="nd","n.d.",LEFT(INDIRECT("Eurofins!"&amp;SUBSTITUTE(ADDRESS(1,MATCH(D$3,Eurofins!$2:$2,0),4),"1","")&amp;($AN$5+$A19)),2)="&lt; ","&lt;&lt;",LEFT(INDIRECT("Eurofins!"&amp;SUBSTITUTE(ADDRESS(1,MATCH(D$3,Eurofins!$2:$2,0),4),"1","")&amp;($AN$5+$A19)),1)="&lt;","&lt;",NOT(ISERROR(VALUE(INDIRECT("Eurofins!"&amp;SUBSTITUTE(ADDRESS(1,MATCH(D$3,Eurofins!$2:$2,0),4),"1","")&amp;($AN$5+$A19))))),VALUE(INDIRECT("Eurofins!"&amp;SUBSTITUTE(ADDRESS(1,MATCH(D$3,Eurofins!$2:$2,0),4),"1","")&amp;($AN$5+$A19))))</f>
        <v>#N/A</v>
      </c>
      <c r="E19" s="22" t="e">
        <f ca="1">_xlfn.IFS(INDIRECT("Eurofins!"&amp;SUBSTITUTE(ADDRESS(1,MATCH(E$3,Eurofins!$2:$2,0),4),"1","")&amp;($AN$5+$A19))=0,"",INDIRECT("Eurofins!"&amp;SUBSTITUTE(ADDRESS(1,MATCH(E$3,Eurofins!$2:$2,0),4),"1","")&amp;($AN$5+$A19))="nd","n.d.",LEFT(INDIRECT("Eurofins!"&amp;SUBSTITUTE(ADDRESS(1,MATCH(E$3,Eurofins!$2:$2,0),4),"1","")&amp;($AN$5+$A19)),2)="&lt; ","&lt;&lt;",LEFT(INDIRECT("Eurofins!"&amp;SUBSTITUTE(ADDRESS(1,MATCH(E$3,Eurofins!$2:$2,0),4),"1","")&amp;($AN$5+$A19)),1)="&lt;","&lt;",NOT(ISERROR(VALUE(INDIRECT("Eurofins!"&amp;SUBSTITUTE(ADDRESS(1,MATCH(E$3,Eurofins!$2:$2,0),4),"1","")&amp;($AN$5+$A19))))),VALUE(INDIRECT("Eurofins!"&amp;SUBSTITUTE(ADDRESS(1,MATCH(E$3,Eurofins!$2:$2,0),4),"1","")&amp;($AN$5+$A19))))</f>
        <v>#N/A</v>
      </c>
      <c r="F19" s="22" t="e">
        <f ca="1">_xlfn.IFS(INDIRECT("Eurofins!"&amp;SUBSTITUTE(ADDRESS(1,MATCH(F$3,Eurofins!$2:$2,0),4),"1","")&amp;($AN$5+$A19))=0,"",INDIRECT("Eurofins!"&amp;SUBSTITUTE(ADDRESS(1,MATCH(F$3,Eurofins!$2:$2,0),4),"1","")&amp;($AN$5+$A19))="nd","n.d.",LEFT(INDIRECT("Eurofins!"&amp;SUBSTITUTE(ADDRESS(1,MATCH(F$3,Eurofins!$2:$2,0),4),"1","")&amp;($AN$5+$A19)),2)="&lt; ","&lt;&lt;",LEFT(INDIRECT("Eurofins!"&amp;SUBSTITUTE(ADDRESS(1,MATCH(F$3,Eurofins!$2:$2,0),4),"1","")&amp;($AN$5+$A19)),1)="&lt;","&lt;",NOT(ISERROR(VALUE(INDIRECT("Eurofins!"&amp;SUBSTITUTE(ADDRESS(1,MATCH(F$3,Eurofins!$2:$2,0),4),"1","")&amp;($AN$5+$A19))))),VALUE(INDIRECT("Eurofins!"&amp;SUBSTITUTE(ADDRESS(1,MATCH(F$3,Eurofins!$2:$2,0),4),"1","")&amp;($AN$5+$A19))))</f>
        <v>#N/A</v>
      </c>
      <c r="G19" s="24" t="e">
        <f ca="1" xml:space="preserve">
_xlfn.LET(_xlpm.GetVal,INDIRECT("Eurofins!"&amp;SUBSTITUTE(ADDRESS(1,MATCH(G$3,Eurofins!$2:$2,0),4),"1","")&amp;($AN$5+$A19)),_xlfn.IFS(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9" s="24" t="e">
        <f ca="1" xml:space="preserve">
_xlfn.LET(_xlpm.GetVal,INDIRECT("Eurofins!"&amp;SUBSTITUTE(ADDRESS(1,MATCH(H$3,Eurofins!$2:$2,0),4),"1","")&amp;($AN$5+$A19)),_xlfn.IFS(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9" s="24" t="e">
        <f ca="1" xml:space="preserve">
_xlfn.LET(_xlpm.GetVal,INDIRECT("Eurofins!"&amp;SUBSTITUTE(ADDRESS(1,MATCH(I$3,Eurofins!$2:$2,0),4),"1","")&amp;($AN$5+$A19)),_xlfn.IFS(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9" s="24" t="e">
        <f ca="1" xml:space="preserve">
_xlfn.LET(_xlpm.GetVal,INDIRECT("Eurofins!"&amp;SUBSTITUTE(ADDRESS(1,MATCH(J$3,Eurofins!$2:$2,0),4),"1","")&amp;($AN$5+$A19)),_xlfn.IFS(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9" s="24" t="e">
        <f ca="1" xml:space="preserve">
_xlfn.LET(_xlpm.GetVal,INDIRECT("Eurofins!"&amp;SUBSTITUTE(ADDRESS(1,MATCH(K$3,Eurofins!$2:$2,0),4),"1","")&amp;($AN$5+$A19)),_xlfn.IFS(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9" s="24" t="e">
        <f ca="1" xml:space="preserve">
_xlfn.LET(_xlpm.GetVal,INDIRECT("Eurofins!"&amp;SUBSTITUTE(ADDRESS(1,MATCH(L$3,Eurofins!$2:$2,0),4),"1","")&amp;($AN$5+$A19)),_xlfn.IFS(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9" s="24" t="e">
        <f ca="1" xml:space="preserve">
_xlfn.LET(_xlpm.GetVal,INDIRECT("Eurofins!"&amp;SUBSTITUTE(ADDRESS(1,MATCH(M$3,Eurofins!$2:$2,0),4),"1","")&amp;($AN$5+$A19)),_xlfn.IFS(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9" s="24" t="e">
        <f ca="1" xml:space="preserve">
_xlfn.LET(_xlpm.GetVal,INDIRECT("Eurofins!"&amp;SUBSTITUTE(ADDRESS(1,MATCH(N$3,Eurofins!$2:$2,0),4),"1","")&amp;($AN$5+$A19)),_xlfn.IFS(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9" s="24" t="e">
        <f ca="1" xml:space="preserve">
_xlfn.LET(_xlpm.GetVal,INDIRECT("Eurofins!"&amp;SUBSTITUTE(ADDRESS(1,MATCH(O$3,Eurofins!$2:$2,0),4),"1","")&amp;($AN$5+$A19)),_xlfn.IFS(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9" s="27" t="e">
        <f ca="1">_xlfn.LET(_xlpm.GetVal,INDIRECT("Eurofins!"&amp;SUBSTITUTE(ADDRESS(1,MATCH(P$3,Eurofins!$2:$2,0),4),"1","")&amp;($AN$5+$A19)),
_xlfn.IFS(
(_xlpm.GetVal)=0,
IF($AR$23,IF(INDIRECT("Eurofins!"&amp;$AR$28&amp;($AN$5+$A19))="nd","n.d.",VALUE(INDIRECT("Eurofins!"&amp;$AR$28&amp;($AN$5+$A19)))),""),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9" s="27" t="e">
        <f ca="1">_xlfn.LET(_xlpm.GetVal,INDIRECT("Eurofins!"&amp;SUBSTITUTE(ADDRESS(1,MATCH(Q$3,Eurofins!$2:$2,0),4),"1","")&amp;($AN$5+$A19)),
_xlfn.IFS(
(_xlpm.GetVal)=0,
IF($AR$15,IF(INDIRECT("Eurofins!"&amp;$AR$20&amp;($AN$5+$A19))="nd","n.d.",VALUE(INDIRECT("Eurofins!"&amp;$AR$20&amp;($AN$5+$A19)))),""),
(_xlpm.GetVal)="nd",
"n.d.",
LEFT(_xlpm.GetVal,1)="&lt;",
IF(Q17&lt;&gt;1,"&lt;"&amp;VALUE(SUBSTITUTE(SUBSTITUTE(_xlpm.GetVal,"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9" s="24" t="e">
        <f ca="1" xml:space="preserve">
_xlfn.LET(_xlpm.GetVal,INDIRECT("Eurofins!"&amp;SUBSTITUTE(ADDRESS(1,MATCH(R$3,Eurofins!$2:$2,0),4),"1","")&amp;($AN$5+$A19)),_xlfn.IFS(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9" s="24" t="e">
        <f ca="1" xml:space="preserve">
_xlfn.LET(_xlpm.GetVal,INDIRECT("Eurofins!"&amp;SUBSTITUTE(ADDRESS(1,MATCH(S$3,Eurofins!$2:$2,0),4),"1","")&amp;($AN$5+$A19)),_xlfn.IFS(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9" s="24" t="e">
        <f ca="1" xml:space="preserve">
_xlfn.LET(_xlpm.GetVal,INDIRECT("Eurofins!"&amp;SUBSTITUTE(ADDRESS(1,MATCH(T$3,Eurofins!$2:$2,0),4),"1","")&amp;($AN$5+$A19)),_xlfn.IFS(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9" s="24" t="e">
        <f ca="1" xml:space="preserve">
_xlfn.LET(_xlpm.GetVal,INDIRECT("Eurofins!"&amp;SUBSTITUTE(ADDRESS(1,MATCH(U$3,Eurofins!$2:$2,0),4),"1","")&amp;($AN$5+$A19)),_xlfn.IFS(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9" s="24" t="e">
        <f ca="1" xml:space="preserve">
_xlfn.LET(_xlpm.GetVal,INDIRECT("Eurofins!"&amp;SUBSTITUTE(ADDRESS(1,MATCH(V$3,Eurofins!$2:$2,0),4),"1","")&amp;($AN$5+$A19)),_xlfn.IFS(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9" s="24" t="e">
        <f ca="1" xml:space="preserve">
_xlfn.LET(_xlpm.GetVal,INDIRECT("Eurofins!"&amp;SUBSTITUTE(ADDRESS(1,MATCH(W$3,Eurofins!$2:$2,0),4),"1","")&amp;($AN$5+$A19)),_xlfn.IFS(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9" s="24" t="e">
        <f ca="1" xml:space="preserve">
_xlfn.LET(_xlpm.GetVal,INDIRECT("Eurofins!"&amp;SUBSTITUTE(ADDRESS(1,MATCH(X$3,Eurofins!$2:$2,0),4),"1","")&amp;($AN$5+$A19)),_xlfn.IFS(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9" s="24" t="e">
        <f ca="1" xml:space="preserve">
_xlfn.LET(_xlpm.GetVal,INDIRECT("Eurofins!"&amp;SUBSTITUTE(ADDRESS(1,MATCH(Y$3,Eurofins!$2:$2,0),4),"1","")&amp;($AN$5+$A19)),_xlfn.IFS(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9" s="24" t="e">
        <f ca="1" xml:space="preserve">
_xlfn.LET(_xlpm.GetVal,INDIRECT("Eurofins!"&amp;SUBSTITUTE(ADDRESS(1,MATCH(Z$3,Eurofins!$2:$2,0),4),"1","")&amp;($AN$5+$A19)),_xlfn.IFS(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9" s="24" t="e">
        <f ca="1" xml:space="preserve">
_xlfn.LET(_xlpm.GetVal,INDIRECT("Eurofins!"&amp;SUBSTITUTE(ADDRESS(1,MATCH(AA$3,Eurofins!$2:$2,0),4),"1","")&amp;($AN$5+$A19)),_xlfn.IFS(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9" s="24" t="e">
        <f ca="1" xml:space="preserve">
_xlfn.LET(_xlpm.GetVal,INDIRECT("Eurofins!"&amp;SUBSTITUTE(ADDRESS(1,MATCH(AB$3,Eurofins!$2:$2,0),4),"1","")&amp;($AN$5+$A19)),_xlfn.IFS(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9" s="24" t="e">
        <f ca="1" xml:space="preserve">
_xlfn.LET(_xlpm.GetVal,INDIRECT("Eurofins!"&amp;SUBSTITUTE(ADDRESS(1,MATCH(AC$3,Eurofins!$2:$2,0),4),"1","")&amp;($AN$5+$A19)),_xlfn.IFS(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9" s="24" t="e">
        <f ca="1" xml:space="preserve">
_xlfn.LET(_xlpm.GetVal,INDIRECT("Eurofins!"&amp;SUBSTITUTE(ADDRESS(1,MATCH(AD$3,Eurofins!$2:$2,0),4),"1","")&amp;($AN$5+$A19)),_xlfn.IFS(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9" s="24" t="e">
        <f ca="1" xml:space="preserve">
_xlfn.LET(_xlpm.GetVal,INDIRECT("Eurofins!"&amp;SUBSTITUTE(ADDRESS(1,MATCH(AE$3,Eurofins!$2:$2,0),4),"1","")&amp;($AN$5+$A19)),_xlfn.IFS(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9" s="24" t="e">
        <f ca="1" xml:space="preserve">
_xlfn.LET(_xlpm.GetVal,INDIRECT("Eurofins!"&amp;SUBSTITUTE(ADDRESS(1,MATCH(AF$3,Eurofins!$2:$2,0),4),"1","")&amp;($AN$5+$A19)),_xlfn.IFS(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9" s="24" t="e">
        <f ca="1" xml:space="preserve">
_xlfn.LET(_xlpm.GetVal,INDIRECT("Eurofins!"&amp;SUBSTITUTE(ADDRESS(1,MATCH(AG$3,Eurofins!$2:$2,0),4),"1","")&amp;($AN$5+$A19)),_xlfn.IFS(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9" s="25" t="str">
        <f ca="1">IF(SUMPRODUCT(--ISERROR(AI19:AJ19))&lt;2,IF(SUMIF(AI19:AJ19,"&lt;&gt;#VALUE!")&lt;=ALS_Jord_Kalk!BQ$4,"&lt;"&amp;ALS_Jord_Kalk!BQ$4,SUMIF(AI19:AJ19,"&lt;&gt;#VALUE!")),"#VALUE!")</f>
        <v>#VALUE!</v>
      </c>
      <c r="AI19" s="24" t="e">
        <f ca="1">_xlfn.IFS(INDIRECT("Eurofins!"&amp;SUBSTITUTE(ADDRESS(1,MATCH(AI$3,Eurofins!$2:$2,0),4),"1","")&amp;($AN$5+$A19))=0,"",INDIRECT("Eurofins!"&amp;SUBSTITUTE(ADDRESS(1,MATCH(AI$3,Eurofins!$2:$2,0),4),"1","")&amp;($AN$5+$A19))="nd","n.d.",LEFT(INDIRECT("Eurofins!"&amp;SUBSTITUTE(ADDRESS(1,MATCH(AI$3,Eurofins!$2:$2,0),4),"1","")&amp;($AN$5+$A19)),2)="&lt; ",IF(VALUE(SUBSTITUTE(SUBSTITUTE(INDIRECT("Eurofins!"&amp;SUBSTITUTE(ADDRESS(1,MATCH(AI$3,Eurofins!$2:$2,0),4),"1","")&amp;($AN$5+$A19))," ",""),"&lt;",""))*AI$2&lt;=BS$4,"&lt;"&amp;BS$4,"&lt;"&amp;VALUE(SUBSTITUTE(SUBSTITUTE(INDIRECT("Eurofins!"&amp;SUBSTITUTE(ADDRESS(1,MATCH(AI$3,Eurofins!$2:$2,0),4),"1","")&amp;($AN$5+$A19))," ",""),"&lt;",""))*AI$2),LEFT(INDIRECT("Eurofins!"&amp;SUBSTITUTE(ADDRESS(1,MATCH(AI$3,Eurofins!$2:$2,0),4),"1","")&amp;($AN$5+$A19)),1)="&lt;",IF(VALUE(SUBSTITUTE(SUBSTITUTE(INDIRECT("Eurofins!"&amp;SUBSTITUTE(ADDRESS(1,MATCH(AI$3,Eurofins!$2:$2,0),4),"1","")&amp;($AN$5+$A19))," ",""),"&lt;",""))*AI$2&lt;=BS$4,"&lt;"&amp;BS$4,"&lt;"&amp;VALUE(SUBSTITUTE(SUBSTITUTE(INDIRECT("Eurofins!"&amp;SUBSTITUTE(ADDRESS(1,MATCH(AI$3,Eurofins!$2:$2,0),4),"1","")&amp;($AN$5+$A19))," ",""),"&lt;",""))*AI$2),ISNUMBER(VALUE(INDIRECT("Eurofins!"&amp;SUBSTITUTE(ADDRESS(1,MATCH(AI$3,Eurofins!$2:$2,0),4),"1","")&amp;($AN$5+$A19)))),IF(VALUE(INDIRECT("Eurofins!"&amp;SUBSTITUTE(ADDRESS(1,MATCH(AI$3,Eurofins!$2:$2,0),4),"1","")&amp;($AN$5+$A19)))*AI$2&lt;=BS$4,"&lt;"&amp;BS$4,VALUE(INDIRECT("Eurofins!"&amp;SUBSTITUTE(ADDRESS(1,MATCH(AI$3,Eurofins!$2:$2,0),4),"1","")&amp;($AN$5+$A19)))))</f>
        <v>#N/A</v>
      </c>
      <c r="AJ19" s="24" t="e">
        <f ca="1">_xlfn.IFS(INDIRECT("Eurofins!"&amp;SUBSTITUTE(ADDRESS(1,MATCH(AJ$3,Eurofins!$2:$2,0),4),"1","")&amp;($AN$5+$A19))=0,"",INDIRECT("Eurofins!"&amp;SUBSTITUTE(ADDRESS(1,MATCH(AJ$3,Eurofins!$2:$2,0),4),"1","")&amp;($AN$5+$A19))="nd","n.d.",LEFT(INDIRECT("Eurofins!"&amp;SUBSTITUTE(ADDRESS(1,MATCH(AJ$3,Eurofins!$2:$2,0),4),"1","")&amp;($AN$5+$A19)),2)="&lt; ",IF(VALUE(SUBSTITUTE(SUBSTITUTE(INDIRECT("Eurofins!"&amp;SUBSTITUTE(ADDRESS(1,MATCH(AJ$3,Eurofins!$2:$2,0),4),"1","")&amp;($AN$5+$A19))," ",""),"&lt;",""))*AJ$2&lt;=BT$4,"&lt;"&amp;BT$4,"&lt;"&amp;VALUE(SUBSTITUTE(SUBSTITUTE(INDIRECT("Eurofins!"&amp;SUBSTITUTE(ADDRESS(1,MATCH(AJ$3,Eurofins!$2:$2,0),4),"1","")&amp;($AN$5+$A19))," ",""),"&lt;",""))*AJ$2),LEFT(INDIRECT("Eurofins!"&amp;SUBSTITUTE(ADDRESS(1,MATCH(AJ$3,Eurofins!$2:$2,0),4),"1","")&amp;($AN$5+$A19)),1)="&lt;",IF(VALUE(SUBSTITUTE(SUBSTITUTE(INDIRECT("Eurofins!"&amp;SUBSTITUTE(ADDRESS(1,MATCH(AJ$3,Eurofins!$2:$2,0),4),"1","")&amp;($AN$5+$A19))," ",""),"&lt;",""))*AJ$2&lt;=BT$4,"&lt;"&amp;BT$4,"&lt;"&amp;VALUE(SUBSTITUTE(SUBSTITUTE(INDIRECT("Eurofins!"&amp;SUBSTITUTE(ADDRESS(1,MATCH(AJ$3,Eurofins!$2:$2,0),4),"1","")&amp;($AN$5+$A19))," ",""),"&lt;",""))*AJ$2),ISNUMBER(VALUE(INDIRECT("Eurofins!"&amp;SUBSTITUTE(ADDRESS(1,MATCH(AJ$3,Eurofins!$2:$2,0),4),"1","")&amp;($AN$5+$A19)))),IF(VALUE(INDIRECT("Eurofins!"&amp;SUBSTITUTE(ADDRESS(1,MATCH(AJ$3,Eurofins!$2:$2,0),4),"1","")&amp;($AN$5+$A19)))*AJ$2&lt;=BT$4,"&lt;"&amp;BT$4,VALUE(INDIRECT("Eurofins!"&amp;SUBSTITUTE(ADDRESS(1,MATCH(AJ$3,Eurofins!$2:$2,0),4),"1","")&amp;($AN$5+$A19)))))</f>
        <v>#N/A</v>
      </c>
      <c r="AP19" s="16" t="s">
        <v>66</v>
      </c>
      <c r="AR19" t="e">
        <f>SUBSTITUTE(ADDRESS(1,_xlfn.AGGREGATE(15,6,(Eurofins!2:2=$Q$3)/(Eurofins!2:2=$Q$3)*COLUMN(Eurofins!2:2),1),4),"1","")</f>
        <v>#NUM!</v>
      </c>
      <c r="AS19" s="17"/>
    </row>
    <row r="20" spans="1:45" x14ac:dyDescent="0.25">
      <c r="A20">
        <f t="shared" ca="1" si="4"/>
        <v>17</v>
      </c>
      <c r="B20" t="e">
        <f t="shared" ca="1" si="2"/>
        <v>#REF!</v>
      </c>
      <c r="C20" t="str">
        <f t="shared" ca="1" si="5"/>
        <v/>
      </c>
      <c r="D20" s="22" t="e">
        <f ca="1">_xlfn.IFS(INDIRECT("Eurofins!"&amp;SUBSTITUTE(ADDRESS(1,MATCH(D$3,Eurofins!$2:$2,0),4),"1","")&amp;($AN$5+$A20))=0,"",INDIRECT("Eurofins!"&amp;SUBSTITUTE(ADDRESS(1,MATCH(D$3,Eurofins!$2:$2,0),4),"1","")&amp;($AN$5+$A20))="nd","n.d.",LEFT(INDIRECT("Eurofins!"&amp;SUBSTITUTE(ADDRESS(1,MATCH(D$3,Eurofins!$2:$2,0),4),"1","")&amp;($AN$5+$A20)),2)="&lt; ","&lt;&lt;",LEFT(INDIRECT("Eurofins!"&amp;SUBSTITUTE(ADDRESS(1,MATCH(D$3,Eurofins!$2:$2,0),4),"1","")&amp;($AN$5+$A20)),1)="&lt;","&lt;",NOT(ISERROR(VALUE(INDIRECT("Eurofins!"&amp;SUBSTITUTE(ADDRESS(1,MATCH(D$3,Eurofins!$2:$2,0),4),"1","")&amp;($AN$5+$A20))))),VALUE(INDIRECT("Eurofins!"&amp;SUBSTITUTE(ADDRESS(1,MATCH(D$3,Eurofins!$2:$2,0),4),"1","")&amp;($AN$5+$A20))))</f>
        <v>#N/A</v>
      </c>
      <c r="E20" s="22" t="e">
        <f ca="1">_xlfn.IFS(INDIRECT("Eurofins!"&amp;SUBSTITUTE(ADDRESS(1,MATCH(E$3,Eurofins!$2:$2,0),4),"1","")&amp;($AN$5+$A20))=0,"",INDIRECT("Eurofins!"&amp;SUBSTITUTE(ADDRESS(1,MATCH(E$3,Eurofins!$2:$2,0),4),"1","")&amp;($AN$5+$A20))="nd","n.d.",LEFT(INDIRECT("Eurofins!"&amp;SUBSTITUTE(ADDRESS(1,MATCH(E$3,Eurofins!$2:$2,0),4),"1","")&amp;($AN$5+$A20)),2)="&lt; ","&lt;&lt;",LEFT(INDIRECT("Eurofins!"&amp;SUBSTITUTE(ADDRESS(1,MATCH(E$3,Eurofins!$2:$2,0),4),"1","")&amp;($AN$5+$A20)),1)="&lt;","&lt;",NOT(ISERROR(VALUE(INDIRECT("Eurofins!"&amp;SUBSTITUTE(ADDRESS(1,MATCH(E$3,Eurofins!$2:$2,0),4),"1","")&amp;($AN$5+$A20))))),VALUE(INDIRECT("Eurofins!"&amp;SUBSTITUTE(ADDRESS(1,MATCH(E$3,Eurofins!$2:$2,0),4),"1","")&amp;($AN$5+$A20))))</f>
        <v>#N/A</v>
      </c>
      <c r="F20" s="22" t="e">
        <f ca="1">_xlfn.IFS(INDIRECT("Eurofins!"&amp;SUBSTITUTE(ADDRESS(1,MATCH(F$3,Eurofins!$2:$2,0),4),"1","")&amp;($AN$5+$A20))=0,"",INDIRECT("Eurofins!"&amp;SUBSTITUTE(ADDRESS(1,MATCH(F$3,Eurofins!$2:$2,0),4),"1","")&amp;($AN$5+$A20))="nd","n.d.",LEFT(INDIRECT("Eurofins!"&amp;SUBSTITUTE(ADDRESS(1,MATCH(F$3,Eurofins!$2:$2,0),4),"1","")&amp;($AN$5+$A20)),2)="&lt; ","&lt;&lt;",LEFT(INDIRECT("Eurofins!"&amp;SUBSTITUTE(ADDRESS(1,MATCH(F$3,Eurofins!$2:$2,0),4),"1","")&amp;($AN$5+$A20)),1)="&lt;","&lt;",NOT(ISERROR(VALUE(INDIRECT("Eurofins!"&amp;SUBSTITUTE(ADDRESS(1,MATCH(F$3,Eurofins!$2:$2,0),4),"1","")&amp;($AN$5+$A20))))),VALUE(INDIRECT("Eurofins!"&amp;SUBSTITUTE(ADDRESS(1,MATCH(F$3,Eurofins!$2:$2,0),4),"1","")&amp;($AN$5+$A20))))</f>
        <v>#N/A</v>
      </c>
      <c r="G20" s="24" t="e">
        <f ca="1" xml:space="preserve">
_xlfn.LET(_xlpm.GetVal,INDIRECT("Eurofins!"&amp;SUBSTITUTE(ADDRESS(1,MATCH(G$3,Eurofins!$2:$2,0),4),"1","")&amp;($AN$5+$A20)),_xlfn.IFS(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20" s="24" t="e">
        <f ca="1" xml:space="preserve">
_xlfn.LET(_xlpm.GetVal,INDIRECT("Eurofins!"&amp;SUBSTITUTE(ADDRESS(1,MATCH(H$3,Eurofins!$2:$2,0),4),"1","")&amp;($AN$5+$A20)),_xlfn.IFS(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20" s="24" t="e">
        <f ca="1" xml:space="preserve">
_xlfn.LET(_xlpm.GetVal,INDIRECT("Eurofins!"&amp;SUBSTITUTE(ADDRESS(1,MATCH(I$3,Eurofins!$2:$2,0),4),"1","")&amp;($AN$5+$A20)),_xlfn.IFS(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20" s="24" t="e">
        <f ca="1" xml:space="preserve">
_xlfn.LET(_xlpm.GetVal,INDIRECT("Eurofins!"&amp;SUBSTITUTE(ADDRESS(1,MATCH(J$3,Eurofins!$2:$2,0),4),"1","")&amp;($AN$5+$A20)),_xlfn.IFS(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20" s="24" t="e">
        <f ca="1" xml:space="preserve">
_xlfn.LET(_xlpm.GetVal,INDIRECT("Eurofins!"&amp;SUBSTITUTE(ADDRESS(1,MATCH(K$3,Eurofins!$2:$2,0),4),"1","")&amp;($AN$5+$A20)),_xlfn.IFS(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20" s="24" t="e">
        <f ca="1" xml:space="preserve">
_xlfn.LET(_xlpm.GetVal,INDIRECT("Eurofins!"&amp;SUBSTITUTE(ADDRESS(1,MATCH(L$3,Eurofins!$2:$2,0),4),"1","")&amp;($AN$5+$A20)),_xlfn.IFS(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20" s="24" t="e">
        <f ca="1" xml:space="preserve">
_xlfn.LET(_xlpm.GetVal,INDIRECT("Eurofins!"&amp;SUBSTITUTE(ADDRESS(1,MATCH(M$3,Eurofins!$2:$2,0),4),"1","")&amp;($AN$5+$A20)),_xlfn.IFS(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20" s="24" t="e">
        <f ca="1" xml:space="preserve">
_xlfn.LET(_xlpm.GetVal,INDIRECT("Eurofins!"&amp;SUBSTITUTE(ADDRESS(1,MATCH(N$3,Eurofins!$2:$2,0),4),"1","")&amp;($AN$5+$A20)),_xlfn.IFS(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20" s="24" t="e">
        <f ca="1" xml:space="preserve">
_xlfn.LET(_xlpm.GetVal,INDIRECT("Eurofins!"&amp;SUBSTITUTE(ADDRESS(1,MATCH(O$3,Eurofins!$2:$2,0),4),"1","")&amp;($AN$5+$A20)),_xlfn.IFS(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20" s="27" t="e">
        <f ca="1">_xlfn.LET(_xlpm.GetVal,INDIRECT("Eurofins!"&amp;SUBSTITUTE(ADDRESS(1,MATCH(P$3,Eurofins!$2:$2,0),4),"1","")&amp;($AN$5+$A20)),
_xlfn.IFS(
(_xlpm.GetVal)=0,
IF($AR$23,IF(INDIRECT("Eurofins!"&amp;$AR$28&amp;($AN$5+$A20))="nd","n.d.",VALUE(INDIRECT("Eurofins!"&amp;$AR$28&amp;($AN$5+$A20)))),""),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20" s="27" t="e">
        <f ca="1">_xlfn.LET(_xlpm.GetVal,INDIRECT("Eurofins!"&amp;SUBSTITUTE(ADDRESS(1,MATCH(Q$3,Eurofins!$2:$2,0),4),"1","")&amp;($AN$5+$A20)),
_xlfn.IFS(
(_xlpm.GetVal)=0,
IF($AR$15,IF(INDIRECT("Eurofins!"&amp;$AR$20&amp;($AN$5+$A20))="nd","n.d.",VALUE(INDIRECT("Eurofins!"&amp;$AR$20&amp;($AN$5+$A20)))),""),
(_xlpm.GetVal)="nd",
"n.d.",
LEFT(_xlpm.GetVal,1)="&lt;",
IF(Q18&lt;&gt;1,"&lt;"&amp;VALUE(SUBSTITUTE(SUBSTITUTE(_xlpm.GetVal,"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20" s="24" t="e">
        <f ca="1" xml:space="preserve">
_xlfn.LET(_xlpm.GetVal,INDIRECT("Eurofins!"&amp;SUBSTITUTE(ADDRESS(1,MATCH(R$3,Eurofins!$2:$2,0),4),"1","")&amp;($AN$5+$A20)),_xlfn.IFS(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20" s="24" t="e">
        <f ca="1" xml:space="preserve">
_xlfn.LET(_xlpm.GetVal,INDIRECT("Eurofins!"&amp;SUBSTITUTE(ADDRESS(1,MATCH(S$3,Eurofins!$2:$2,0),4),"1","")&amp;($AN$5+$A20)),_xlfn.IFS(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20" s="24" t="e">
        <f ca="1" xml:space="preserve">
_xlfn.LET(_xlpm.GetVal,INDIRECT("Eurofins!"&amp;SUBSTITUTE(ADDRESS(1,MATCH(T$3,Eurofins!$2:$2,0),4),"1","")&amp;($AN$5+$A20)),_xlfn.IFS(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20" s="24" t="e">
        <f ca="1" xml:space="preserve">
_xlfn.LET(_xlpm.GetVal,INDIRECT("Eurofins!"&amp;SUBSTITUTE(ADDRESS(1,MATCH(U$3,Eurofins!$2:$2,0),4),"1","")&amp;($AN$5+$A20)),_xlfn.IFS(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20" s="24" t="e">
        <f ca="1" xml:space="preserve">
_xlfn.LET(_xlpm.GetVal,INDIRECT("Eurofins!"&amp;SUBSTITUTE(ADDRESS(1,MATCH(V$3,Eurofins!$2:$2,0),4),"1","")&amp;($AN$5+$A20)),_xlfn.IFS(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20" s="24" t="e">
        <f ca="1" xml:space="preserve">
_xlfn.LET(_xlpm.GetVal,INDIRECT("Eurofins!"&amp;SUBSTITUTE(ADDRESS(1,MATCH(W$3,Eurofins!$2:$2,0),4),"1","")&amp;($AN$5+$A20)),_xlfn.IFS(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20" s="24" t="e">
        <f ca="1" xml:space="preserve">
_xlfn.LET(_xlpm.GetVal,INDIRECT("Eurofins!"&amp;SUBSTITUTE(ADDRESS(1,MATCH(X$3,Eurofins!$2:$2,0),4),"1","")&amp;($AN$5+$A20)),_xlfn.IFS(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20" s="24" t="e">
        <f ca="1" xml:space="preserve">
_xlfn.LET(_xlpm.GetVal,INDIRECT("Eurofins!"&amp;SUBSTITUTE(ADDRESS(1,MATCH(Y$3,Eurofins!$2:$2,0),4),"1","")&amp;($AN$5+$A20)),_xlfn.IFS(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20" s="24" t="e">
        <f ca="1" xml:space="preserve">
_xlfn.LET(_xlpm.GetVal,INDIRECT("Eurofins!"&amp;SUBSTITUTE(ADDRESS(1,MATCH(Z$3,Eurofins!$2:$2,0),4),"1","")&amp;($AN$5+$A20)),_xlfn.IFS(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20" s="24" t="e">
        <f ca="1" xml:space="preserve">
_xlfn.LET(_xlpm.GetVal,INDIRECT("Eurofins!"&amp;SUBSTITUTE(ADDRESS(1,MATCH(AA$3,Eurofins!$2:$2,0),4),"1","")&amp;($AN$5+$A20)),_xlfn.IFS(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20" s="24" t="e">
        <f ca="1" xml:space="preserve">
_xlfn.LET(_xlpm.GetVal,INDIRECT("Eurofins!"&amp;SUBSTITUTE(ADDRESS(1,MATCH(AB$3,Eurofins!$2:$2,0),4),"1","")&amp;($AN$5+$A20)),_xlfn.IFS(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20" s="24" t="e">
        <f ca="1" xml:space="preserve">
_xlfn.LET(_xlpm.GetVal,INDIRECT("Eurofins!"&amp;SUBSTITUTE(ADDRESS(1,MATCH(AC$3,Eurofins!$2:$2,0),4),"1","")&amp;($AN$5+$A20)),_xlfn.IFS(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20" s="24" t="e">
        <f ca="1" xml:space="preserve">
_xlfn.LET(_xlpm.GetVal,INDIRECT("Eurofins!"&amp;SUBSTITUTE(ADDRESS(1,MATCH(AD$3,Eurofins!$2:$2,0),4),"1","")&amp;($AN$5+$A20)),_xlfn.IFS(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20" s="24" t="e">
        <f ca="1" xml:space="preserve">
_xlfn.LET(_xlpm.GetVal,INDIRECT("Eurofins!"&amp;SUBSTITUTE(ADDRESS(1,MATCH(AE$3,Eurofins!$2:$2,0),4),"1","")&amp;($AN$5+$A20)),_xlfn.IFS(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20" s="24" t="e">
        <f ca="1" xml:space="preserve">
_xlfn.LET(_xlpm.GetVal,INDIRECT("Eurofins!"&amp;SUBSTITUTE(ADDRESS(1,MATCH(AF$3,Eurofins!$2:$2,0),4),"1","")&amp;($AN$5+$A20)),_xlfn.IFS(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20" s="24" t="e">
        <f ca="1" xml:space="preserve">
_xlfn.LET(_xlpm.GetVal,INDIRECT("Eurofins!"&amp;SUBSTITUTE(ADDRESS(1,MATCH(AG$3,Eurofins!$2:$2,0),4),"1","")&amp;($AN$5+$A20)),_xlfn.IFS(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20" s="25" t="str">
        <f ca="1">IF(SUMPRODUCT(--ISERROR(AI20:AJ20))&lt;2,IF(SUMIF(AI20:AJ20,"&lt;&gt;#VALUE!")&lt;=ALS_Jord_Kalk!BQ$4,"&lt;"&amp;ALS_Jord_Kalk!BQ$4,SUMIF(AI20:AJ20,"&lt;&gt;#VALUE!")),"#VALUE!")</f>
        <v>#VALUE!</v>
      </c>
      <c r="AI20" s="24" t="e">
        <f ca="1">_xlfn.IFS(INDIRECT("Eurofins!"&amp;SUBSTITUTE(ADDRESS(1,MATCH(AI$3,Eurofins!$2:$2,0),4),"1","")&amp;($AN$5+$A20))=0,"",INDIRECT("Eurofins!"&amp;SUBSTITUTE(ADDRESS(1,MATCH(AI$3,Eurofins!$2:$2,0),4),"1","")&amp;($AN$5+$A20))="nd","n.d.",LEFT(INDIRECT("Eurofins!"&amp;SUBSTITUTE(ADDRESS(1,MATCH(AI$3,Eurofins!$2:$2,0),4),"1","")&amp;($AN$5+$A20)),2)="&lt; ",IF(VALUE(SUBSTITUTE(SUBSTITUTE(INDIRECT("Eurofins!"&amp;SUBSTITUTE(ADDRESS(1,MATCH(AI$3,Eurofins!$2:$2,0),4),"1","")&amp;($AN$5+$A20))," ",""),"&lt;",""))*AI$2&lt;=BS$4,"&lt;"&amp;BS$4,"&lt;"&amp;VALUE(SUBSTITUTE(SUBSTITUTE(INDIRECT("Eurofins!"&amp;SUBSTITUTE(ADDRESS(1,MATCH(AI$3,Eurofins!$2:$2,0),4),"1","")&amp;($AN$5+$A20))," ",""),"&lt;",""))*AI$2),LEFT(INDIRECT("Eurofins!"&amp;SUBSTITUTE(ADDRESS(1,MATCH(AI$3,Eurofins!$2:$2,0),4),"1","")&amp;($AN$5+$A20)),1)="&lt;",IF(VALUE(SUBSTITUTE(SUBSTITUTE(INDIRECT("Eurofins!"&amp;SUBSTITUTE(ADDRESS(1,MATCH(AI$3,Eurofins!$2:$2,0),4),"1","")&amp;($AN$5+$A20))," ",""),"&lt;",""))*AI$2&lt;=BS$4,"&lt;"&amp;BS$4,"&lt;"&amp;VALUE(SUBSTITUTE(SUBSTITUTE(INDIRECT("Eurofins!"&amp;SUBSTITUTE(ADDRESS(1,MATCH(AI$3,Eurofins!$2:$2,0),4),"1","")&amp;($AN$5+$A20))," ",""),"&lt;",""))*AI$2),ISNUMBER(VALUE(INDIRECT("Eurofins!"&amp;SUBSTITUTE(ADDRESS(1,MATCH(AI$3,Eurofins!$2:$2,0),4),"1","")&amp;($AN$5+$A20)))),IF(VALUE(INDIRECT("Eurofins!"&amp;SUBSTITUTE(ADDRESS(1,MATCH(AI$3,Eurofins!$2:$2,0),4),"1","")&amp;($AN$5+$A20)))*AI$2&lt;=BS$4,"&lt;"&amp;BS$4,VALUE(INDIRECT("Eurofins!"&amp;SUBSTITUTE(ADDRESS(1,MATCH(AI$3,Eurofins!$2:$2,0),4),"1","")&amp;($AN$5+$A20)))))</f>
        <v>#N/A</v>
      </c>
      <c r="AJ20" s="24" t="e">
        <f ca="1">_xlfn.IFS(INDIRECT("Eurofins!"&amp;SUBSTITUTE(ADDRESS(1,MATCH(AJ$3,Eurofins!$2:$2,0),4),"1","")&amp;($AN$5+$A20))=0,"",INDIRECT("Eurofins!"&amp;SUBSTITUTE(ADDRESS(1,MATCH(AJ$3,Eurofins!$2:$2,0),4),"1","")&amp;($AN$5+$A20))="nd","n.d.",LEFT(INDIRECT("Eurofins!"&amp;SUBSTITUTE(ADDRESS(1,MATCH(AJ$3,Eurofins!$2:$2,0),4),"1","")&amp;($AN$5+$A20)),2)="&lt; ",IF(VALUE(SUBSTITUTE(SUBSTITUTE(INDIRECT("Eurofins!"&amp;SUBSTITUTE(ADDRESS(1,MATCH(AJ$3,Eurofins!$2:$2,0),4),"1","")&amp;($AN$5+$A20))," ",""),"&lt;",""))*AJ$2&lt;=BT$4,"&lt;"&amp;BT$4,"&lt;"&amp;VALUE(SUBSTITUTE(SUBSTITUTE(INDIRECT("Eurofins!"&amp;SUBSTITUTE(ADDRESS(1,MATCH(AJ$3,Eurofins!$2:$2,0),4),"1","")&amp;($AN$5+$A20))," ",""),"&lt;",""))*AJ$2),LEFT(INDIRECT("Eurofins!"&amp;SUBSTITUTE(ADDRESS(1,MATCH(AJ$3,Eurofins!$2:$2,0),4),"1","")&amp;($AN$5+$A20)),1)="&lt;",IF(VALUE(SUBSTITUTE(SUBSTITUTE(INDIRECT("Eurofins!"&amp;SUBSTITUTE(ADDRESS(1,MATCH(AJ$3,Eurofins!$2:$2,0),4),"1","")&amp;($AN$5+$A20))," ",""),"&lt;",""))*AJ$2&lt;=BT$4,"&lt;"&amp;BT$4,"&lt;"&amp;VALUE(SUBSTITUTE(SUBSTITUTE(INDIRECT("Eurofins!"&amp;SUBSTITUTE(ADDRESS(1,MATCH(AJ$3,Eurofins!$2:$2,0),4),"1","")&amp;($AN$5+$A20))," ",""),"&lt;",""))*AJ$2),ISNUMBER(VALUE(INDIRECT("Eurofins!"&amp;SUBSTITUTE(ADDRESS(1,MATCH(AJ$3,Eurofins!$2:$2,0),4),"1","")&amp;($AN$5+$A20)))),IF(VALUE(INDIRECT("Eurofins!"&amp;SUBSTITUTE(ADDRESS(1,MATCH(AJ$3,Eurofins!$2:$2,0),4),"1","")&amp;($AN$5+$A20)))*AJ$2&lt;=BT$4,"&lt;"&amp;BT$4,VALUE(INDIRECT("Eurofins!"&amp;SUBSTITUTE(ADDRESS(1,MATCH(AJ$3,Eurofins!$2:$2,0),4),"1","")&amp;($AN$5+$A20)))))</f>
        <v>#N/A</v>
      </c>
      <c r="AP20" s="11" t="s">
        <v>67</v>
      </c>
      <c r="AQ20" s="12"/>
      <c r="AR20" s="12" t="e">
        <f>SUBSTITUTE(ADDRESS(1,_xlfn.AGGREGATE(15,6,(Eurofins!2:2=$Q$3)/(Eurofins!2:2=$Q$3)*COLUMN(Eurofins!2:2),2),4),"1","")</f>
        <v>#NUM!</v>
      </c>
      <c r="AS20" s="13"/>
    </row>
    <row r="21" spans="1:45" x14ac:dyDescent="0.25">
      <c r="A21">
        <f t="shared" ca="1" si="4"/>
        <v>18</v>
      </c>
      <c r="B21" t="e">
        <f t="shared" ca="1" si="2"/>
        <v>#REF!</v>
      </c>
      <c r="C21" t="str">
        <f t="shared" ca="1" si="5"/>
        <v/>
      </c>
      <c r="D21" s="22" t="e">
        <f ca="1">_xlfn.IFS(INDIRECT("Eurofins!"&amp;SUBSTITUTE(ADDRESS(1,MATCH(D$3,Eurofins!$2:$2,0),4),"1","")&amp;($AN$5+$A21))=0,"",INDIRECT("Eurofins!"&amp;SUBSTITUTE(ADDRESS(1,MATCH(D$3,Eurofins!$2:$2,0),4),"1","")&amp;($AN$5+$A21))="nd","n.d.",LEFT(INDIRECT("Eurofins!"&amp;SUBSTITUTE(ADDRESS(1,MATCH(D$3,Eurofins!$2:$2,0),4),"1","")&amp;($AN$5+$A21)),2)="&lt; ","&lt;&lt;",LEFT(INDIRECT("Eurofins!"&amp;SUBSTITUTE(ADDRESS(1,MATCH(D$3,Eurofins!$2:$2,0),4),"1","")&amp;($AN$5+$A21)),1)="&lt;","&lt;",NOT(ISERROR(VALUE(INDIRECT("Eurofins!"&amp;SUBSTITUTE(ADDRESS(1,MATCH(D$3,Eurofins!$2:$2,0),4),"1","")&amp;($AN$5+$A21))))),VALUE(INDIRECT("Eurofins!"&amp;SUBSTITUTE(ADDRESS(1,MATCH(D$3,Eurofins!$2:$2,0),4),"1","")&amp;($AN$5+$A21))))</f>
        <v>#N/A</v>
      </c>
      <c r="E21" s="22" t="e">
        <f ca="1">_xlfn.IFS(INDIRECT("Eurofins!"&amp;SUBSTITUTE(ADDRESS(1,MATCH(E$3,Eurofins!$2:$2,0),4),"1","")&amp;($AN$5+$A21))=0,"",INDIRECT("Eurofins!"&amp;SUBSTITUTE(ADDRESS(1,MATCH(E$3,Eurofins!$2:$2,0),4),"1","")&amp;($AN$5+$A21))="nd","n.d.",LEFT(INDIRECT("Eurofins!"&amp;SUBSTITUTE(ADDRESS(1,MATCH(E$3,Eurofins!$2:$2,0),4),"1","")&amp;($AN$5+$A21)),2)="&lt; ","&lt;&lt;",LEFT(INDIRECT("Eurofins!"&amp;SUBSTITUTE(ADDRESS(1,MATCH(E$3,Eurofins!$2:$2,0),4),"1","")&amp;($AN$5+$A21)),1)="&lt;","&lt;",NOT(ISERROR(VALUE(INDIRECT("Eurofins!"&amp;SUBSTITUTE(ADDRESS(1,MATCH(E$3,Eurofins!$2:$2,0),4),"1","")&amp;($AN$5+$A21))))),VALUE(INDIRECT("Eurofins!"&amp;SUBSTITUTE(ADDRESS(1,MATCH(E$3,Eurofins!$2:$2,0),4),"1","")&amp;($AN$5+$A21))))</f>
        <v>#N/A</v>
      </c>
      <c r="F21" s="22" t="e">
        <f ca="1">_xlfn.IFS(INDIRECT("Eurofins!"&amp;SUBSTITUTE(ADDRESS(1,MATCH(F$3,Eurofins!$2:$2,0),4),"1","")&amp;($AN$5+$A21))=0,"",INDIRECT("Eurofins!"&amp;SUBSTITUTE(ADDRESS(1,MATCH(F$3,Eurofins!$2:$2,0),4),"1","")&amp;($AN$5+$A21))="nd","n.d.",LEFT(INDIRECT("Eurofins!"&amp;SUBSTITUTE(ADDRESS(1,MATCH(F$3,Eurofins!$2:$2,0),4),"1","")&amp;($AN$5+$A21)),2)="&lt; ","&lt;&lt;",LEFT(INDIRECT("Eurofins!"&amp;SUBSTITUTE(ADDRESS(1,MATCH(F$3,Eurofins!$2:$2,0),4),"1","")&amp;($AN$5+$A21)),1)="&lt;","&lt;",NOT(ISERROR(VALUE(INDIRECT("Eurofins!"&amp;SUBSTITUTE(ADDRESS(1,MATCH(F$3,Eurofins!$2:$2,0),4),"1","")&amp;($AN$5+$A21))))),VALUE(INDIRECT("Eurofins!"&amp;SUBSTITUTE(ADDRESS(1,MATCH(F$3,Eurofins!$2:$2,0),4),"1","")&amp;($AN$5+$A21))))</f>
        <v>#N/A</v>
      </c>
      <c r="G21" s="24" t="e">
        <f ca="1" xml:space="preserve">
_xlfn.LET(_xlpm.GetVal,INDIRECT("Eurofins!"&amp;SUBSTITUTE(ADDRESS(1,MATCH(G$3,Eurofins!$2:$2,0),4),"1","")&amp;($AN$5+$A21)),_xlfn.IFS(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21" s="24" t="e">
        <f ca="1" xml:space="preserve">
_xlfn.LET(_xlpm.GetVal,INDIRECT("Eurofins!"&amp;SUBSTITUTE(ADDRESS(1,MATCH(H$3,Eurofins!$2:$2,0),4),"1","")&amp;($AN$5+$A21)),_xlfn.IFS(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21" s="24" t="e">
        <f ca="1" xml:space="preserve">
_xlfn.LET(_xlpm.GetVal,INDIRECT("Eurofins!"&amp;SUBSTITUTE(ADDRESS(1,MATCH(I$3,Eurofins!$2:$2,0),4),"1","")&amp;($AN$5+$A21)),_xlfn.IFS(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21" s="24" t="e">
        <f ca="1" xml:space="preserve">
_xlfn.LET(_xlpm.GetVal,INDIRECT("Eurofins!"&amp;SUBSTITUTE(ADDRESS(1,MATCH(J$3,Eurofins!$2:$2,0),4),"1","")&amp;($AN$5+$A21)),_xlfn.IFS(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21" s="24" t="e">
        <f ca="1" xml:space="preserve">
_xlfn.LET(_xlpm.GetVal,INDIRECT("Eurofins!"&amp;SUBSTITUTE(ADDRESS(1,MATCH(K$3,Eurofins!$2:$2,0),4),"1","")&amp;($AN$5+$A21)),_xlfn.IFS(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21" s="24" t="e">
        <f ca="1" xml:space="preserve">
_xlfn.LET(_xlpm.GetVal,INDIRECT("Eurofins!"&amp;SUBSTITUTE(ADDRESS(1,MATCH(L$3,Eurofins!$2:$2,0),4),"1","")&amp;($AN$5+$A21)),_xlfn.IFS(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21" s="24" t="e">
        <f ca="1" xml:space="preserve">
_xlfn.LET(_xlpm.GetVal,INDIRECT("Eurofins!"&amp;SUBSTITUTE(ADDRESS(1,MATCH(M$3,Eurofins!$2:$2,0),4),"1","")&amp;($AN$5+$A21)),_xlfn.IFS(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21" s="24" t="e">
        <f ca="1" xml:space="preserve">
_xlfn.LET(_xlpm.GetVal,INDIRECT("Eurofins!"&amp;SUBSTITUTE(ADDRESS(1,MATCH(N$3,Eurofins!$2:$2,0),4),"1","")&amp;($AN$5+$A21)),_xlfn.IFS(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21" s="24" t="e">
        <f ca="1" xml:space="preserve">
_xlfn.LET(_xlpm.GetVal,INDIRECT("Eurofins!"&amp;SUBSTITUTE(ADDRESS(1,MATCH(O$3,Eurofins!$2:$2,0),4),"1","")&amp;($AN$5+$A21)),_xlfn.IFS(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21" s="27" t="e">
        <f ca="1">_xlfn.LET(_xlpm.GetVal,INDIRECT("Eurofins!"&amp;SUBSTITUTE(ADDRESS(1,MATCH(P$3,Eurofins!$2:$2,0),4),"1","")&amp;($AN$5+$A21)),
_xlfn.IFS(
(_xlpm.GetVal)=0,
IF($AR$23,IF(INDIRECT("Eurofins!"&amp;$AR$28&amp;($AN$5+$A21))="nd","n.d.",VALUE(INDIRECT("Eurofins!"&amp;$AR$28&amp;($AN$5+$A21)))),""),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21" s="27" t="e">
        <f ca="1">_xlfn.LET(_xlpm.GetVal,INDIRECT("Eurofins!"&amp;SUBSTITUTE(ADDRESS(1,MATCH(Q$3,Eurofins!$2:$2,0),4),"1","")&amp;($AN$5+$A21)),
_xlfn.IFS(
(_xlpm.GetVal)=0,
IF($AR$15,IF(INDIRECT("Eurofins!"&amp;$AR$20&amp;($AN$5+$A21))="nd","n.d.",VALUE(INDIRECT("Eurofins!"&amp;$AR$20&amp;($AN$5+$A21)))),""),
(_xlpm.GetVal)="nd",
"n.d.",
LEFT(_xlpm.GetVal,1)="&lt;",
IF(Q19&lt;&gt;1,"&lt;"&amp;VALUE(SUBSTITUTE(SUBSTITUTE(_xlpm.GetVal,"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21" s="24" t="e">
        <f ca="1" xml:space="preserve">
_xlfn.LET(_xlpm.GetVal,INDIRECT("Eurofins!"&amp;SUBSTITUTE(ADDRESS(1,MATCH(R$3,Eurofins!$2:$2,0),4),"1","")&amp;($AN$5+$A21)),_xlfn.IFS(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21" s="24" t="e">
        <f ca="1" xml:space="preserve">
_xlfn.LET(_xlpm.GetVal,INDIRECT("Eurofins!"&amp;SUBSTITUTE(ADDRESS(1,MATCH(S$3,Eurofins!$2:$2,0),4),"1","")&amp;($AN$5+$A21)),_xlfn.IFS(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21" s="24" t="e">
        <f ca="1" xml:space="preserve">
_xlfn.LET(_xlpm.GetVal,INDIRECT("Eurofins!"&amp;SUBSTITUTE(ADDRESS(1,MATCH(T$3,Eurofins!$2:$2,0),4),"1","")&amp;($AN$5+$A21)),_xlfn.IFS(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21" s="24" t="e">
        <f ca="1" xml:space="preserve">
_xlfn.LET(_xlpm.GetVal,INDIRECT("Eurofins!"&amp;SUBSTITUTE(ADDRESS(1,MATCH(U$3,Eurofins!$2:$2,0),4),"1","")&amp;($AN$5+$A21)),_xlfn.IFS(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21" s="24" t="e">
        <f ca="1" xml:space="preserve">
_xlfn.LET(_xlpm.GetVal,INDIRECT("Eurofins!"&amp;SUBSTITUTE(ADDRESS(1,MATCH(V$3,Eurofins!$2:$2,0),4),"1","")&amp;($AN$5+$A21)),_xlfn.IFS(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21" s="24" t="e">
        <f ca="1" xml:space="preserve">
_xlfn.LET(_xlpm.GetVal,INDIRECT("Eurofins!"&amp;SUBSTITUTE(ADDRESS(1,MATCH(W$3,Eurofins!$2:$2,0),4),"1","")&amp;($AN$5+$A21)),_xlfn.IFS(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21" s="24" t="e">
        <f ca="1" xml:space="preserve">
_xlfn.LET(_xlpm.GetVal,INDIRECT("Eurofins!"&amp;SUBSTITUTE(ADDRESS(1,MATCH(X$3,Eurofins!$2:$2,0),4),"1","")&amp;($AN$5+$A21)),_xlfn.IFS(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21" s="24" t="e">
        <f ca="1" xml:space="preserve">
_xlfn.LET(_xlpm.GetVal,INDIRECT("Eurofins!"&amp;SUBSTITUTE(ADDRESS(1,MATCH(Y$3,Eurofins!$2:$2,0),4),"1","")&amp;($AN$5+$A21)),_xlfn.IFS(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21" s="24" t="e">
        <f ca="1" xml:space="preserve">
_xlfn.LET(_xlpm.GetVal,INDIRECT("Eurofins!"&amp;SUBSTITUTE(ADDRESS(1,MATCH(Z$3,Eurofins!$2:$2,0),4),"1","")&amp;($AN$5+$A21)),_xlfn.IFS(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21" s="24" t="e">
        <f ca="1" xml:space="preserve">
_xlfn.LET(_xlpm.GetVal,INDIRECT("Eurofins!"&amp;SUBSTITUTE(ADDRESS(1,MATCH(AA$3,Eurofins!$2:$2,0),4),"1","")&amp;($AN$5+$A21)),_xlfn.IFS(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21" s="24" t="e">
        <f ca="1" xml:space="preserve">
_xlfn.LET(_xlpm.GetVal,INDIRECT("Eurofins!"&amp;SUBSTITUTE(ADDRESS(1,MATCH(AB$3,Eurofins!$2:$2,0),4),"1","")&amp;($AN$5+$A21)),_xlfn.IFS(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21" s="24" t="e">
        <f ca="1" xml:space="preserve">
_xlfn.LET(_xlpm.GetVal,INDIRECT("Eurofins!"&amp;SUBSTITUTE(ADDRESS(1,MATCH(AC$3,Eurofins!$2:$2,0),4),"1","")&amp;($AN$5+$A21)),_xlfn.IFS(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21" s="24" t="e">
        <f ca="1" xml:space="preserve">
_xlfn.LET(_xlpm.GetVal,INDIRECT("Eurofins!"&amp;SUBSTITUTE(ADDRESS(1,MATCH(AD$3,Eurofins!$2:$2,0),4),"1","")&amp;($AN$5+$A21)),_xlfn.IFS(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21" s="24" t="e">
        <f ca="1" xml:space="preserve">
_xlfn.LET(_xlpm.GetVal,INDIRECT("Eurofins!"&amp;SUBSTITUTE(ADDRESS(1,MATCH(AE$3,Eurofins!$2:$2,0),4),"1","")&amp;($AN$5+$A21)),_xlfn.IFS(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21" s="24" t="e">
        <f ca="1" xml:space="preserve">
_xlfn.LET(_xlpm.GetVal,INDIRECT("Eurofins!"&amp;SUBSTITUTE(ADDRESS(1,MATCH(AF$3,Eurofins!$2:$2,0),4),"1","")&amp;($AN$5+$A21)),_xlfn.IFS(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21" s="24" t="e">
        <f ca="1" xml:space="preserve">
_xlfn.LET(_xlpm.GetVal,INDIRECT("Eurofins!"&amp;SUBSTITUTE(ADDRESS(1,MATCH(AG$3,Eurofins!$2:$2,0),4),"1","")&amp;($AN$5+$A21)),_xlfn.IFS(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21" s="25" t="str">
        <f ca="1">IF(SUMPRODUCT(--ISERROR(AI21:AJ21))&lt;2,IF(SUMIF(AI21:AJ21,"&lt;&gt;#VALUE!")&lt;=ALS_Jord_Kalk!BQ$4,"&lt;"&amp;ALS_Jord_Kalk!BQ$4,SUMIF(AI21:AJ21,"&lt;&gt;#VALUE!")),"#VALUE!")</f>
        <v>#VALUE!</v>
      </c>
      <c r="AI21" s="24" t="e">
        <f ca="1">_xlfn.IFS(INDIRECT("Eurofins!"&amp;SUBSTITUTE(ADDRESS(1,MATCH(AI$3,Eurofins!$2:$2,0),4),"1","")&amp;($AN$5+$A21))=0,"",INDIRECT("Eurofins!"&amp;SUBSTITUTE(ADDRESS(1,MATCH(AI$3,Eurofins!$2:$2,0),4),"1","")&amp;($AN$5+$A21))="nd","n.d.",LEFT(INDIRECT("Eurofins!"&amp;SUBSTITUTE(ADDRESS(1,MATCH(AI$3,Eurofins!$2:$2,0),4),"1","")&amp;($AN$5+$A21)),2)="&lt; ",IF(VALUE(SUBSTITUTE(SUBSTITUTE(INDIRECT("Eurofins!"&amp;SUBSTITUTE(ADDRESS(1,MATCH(AI$3,Eurofins!$2:$2,0),4),"1","")&amp;($AN$5+$A21))," ",""),"&lt;",""))*AI$2&lt;=BS$4,"&lt;"&amp;BS$4,"&lt;"&amp;VALUE(SUBSTITUTE(SUBSTITUTE(INDIRECT("Eurofins!"&amp;SUBSTITUTE(ADDRESS(1,MATCH(AI$3,Eurofins!$2:$2,0),4),"1","")&amp;($AN$5+$A21))," ",""),"&lt;",""))*AI$2),LEFT(INDIRECT("Eurofins!"&amp;SUBSTITUTE(ADDRESS(1,MATCH(AI$3,Eurofins!$2:$2,0),4),"1","")&amp;($AN$5+$A21)),1)="&lt;",IF(VALUE(SUBSTITUTE(SUBSTITUTE(INDIRECT("Eurofins!"&amp;SUBSTITUTE(ADDRESS(1,MATCH(AI$3,Eurofins!$2:$2,0),4),"1","")&amp;($AN$5+$A21))," ",""),"&lt;",""))*AI$2&lt;=BS$4,"&lt;"&amp;BS$4,"&lt;"&amp;VALUE(SUBSTITUTE(SUBSTITUTE(INDIRECT("Eurofins!"&amp;SUBSTITUTE(ADDRESS(1,MATCH(AI$3,Eurofins!$2:$2,0),4),"1","")&amp;($AN$5+$A21))," ",""),"&lt;",""))*AI$2),ISNUMBER(VALUE(INDIRECT("Eurofins!"&amp;SUBSTITUTE(ADDRESS(1,MATCH(AI$3,Eurofins!$2:$2,0),4),"1","")&amp;($AN$5+$A21)))),IF(VALUE(INDIRECT("Eurofins!"&amp;SUBSTITUTE(ADDRESS(1,MATCH(AI$3,Eurofins!$2:$2,0),4),"1","")&amp;($AN$5+$A21)))*AI$2&lt;=BS$4,"&lt;"&amp;BS$4,VALUE(INDIRECT("Eurofins!"&amp;SUBSTITUTE(ADDRESS(1,MATCH(AI$3,Eurofins!$2:$2,0),4),"1","")&amp;($AN$5+$A21)))))</f>
        <v>#N/A</v>
      </c>
      <c r="AJ21" s="24" t="e">
        <f ca="1">_xlfn.IFS(INDIRECT("Eurofins!"&amp;SUBSTITUTE(ADDRESS(1,MATCH(AJ$3,Eurofins!$2:$2,0),4),"1","")&amp;($AN$5+$A21))=0,"",INDIRECT("Eurofins!"&amp;SUBSTITUTE(ADDRESS(1,MATCH(AJ$3,Eurofins!$2:$2,0),4),"1","")&amp;($AN$5+$A21))="nd","n.d.",LEFT(INDIRECT("Eurofins!"&amp;SUBSTITUTE(ADDRESS(1,MATCH(AJ$3,Eurofins!$2:$2,0),4),"1","")&amp;($AN$5+$A21)),2)="&lt; ",IF(VALUE(SUBSTITUTE(SUBSTITUTE(INDIRECT("Eurofins!"&amp;SUBSTITUTE(ADDRESS(1,MATCH(AJ$3,Eurofins!$2:$2,0),4),"1","")&amp;($AN$5+$A21))," ",""),"&lt;",""))*AJ$2&lt;=BT$4,"&lt;"&amp;BT$4,"&lt;"&amp;VALUE(SUBSTITUTE(SUBSTITUTE(INDIRECT("Eurofins!"&amp;SUBSTITUTE(ADDRESS(1,MATCH(AJ$3,Eurofins!$2:$2,0),4),"1","")&amp;($AN$5+$A21))," ",""),"&lt;",""))*AJ$2),LEFT(INDIRECT("Eurofins!"&amp;SUBSTITUTE(ADDRESS(1,MATCH(AJ$3,Eurofins!$2:$2,0),4),"1","")&amp;($AN$5+$A21)),1)="&lt;",IF(VALUE(SUBSTITUTE(SUBSTITUTE(INDIRECT("Eurofins!"&amp;SUBSTITUTE(ADDRESS(1,MATCH(AJ$3,Eurofins!$2:$2,0),4),"1","")&amp;($AN$5+$A21))," ",""),"&lt;",""))*AJ$2&lt;=BT$4,"&lt;"&amp;BT$4,"&lt;"&amp;VALUE(SUBSTITUTE(SUBSTITUTE(INDIRECT("Eurofins!"&amp;SUBSTITUTE(ADDRESS(1,MATCH(AJ$3,Eurofins!$2:$2,0),4),"1","")&amp;($AN$5+$A21))," ",""),"&lt;",""))*AJ$2),ISNUMBER(VALUE(INDIRECT("Eurofins!"&amp;SUBSTITUTE(ADDRESS(1,MATCH(AJ$3,Eurofins!$2:$2,0),4),"1","")&amp;($AN$5+$A21)))),IF(VALUE(INDIRECT("Eurofins!"&amp;SUBSTITUTE(ADDRESS(1,MATCH(AJ$3,Eurofins!$2:$2,0),4),"1","")&amp;($AN$5+$A21)))*AJ$2&lt;=BT$4,"&lt;"&amp;BT$4,VALUE(INDIRECT("Eurofins!"&amp;SUBSTITUTE(ADDRESS(1,MATCH(AJ$3,Eurofins!$2:$2,0),4),"1","")&amp;($AN$5+$A21)))))</f>
        <v>#N/A</v>
      </c>
    </row>
    <row r="22" spans="1:45" x14ac:dyDescent="0.25">
      <c r="A22">
        <f t="shared" ca="1" si="4"/>
        <v>19</v>
      </c>
      <c r="B22" t="e">
        <f t="shared" ca="1" si="2"/>
        <v>#REF!</v>
      </c>
      <c r="C22" t="str">
        <f t="shared" ca="1" si="5"/>
        <v/>
      </c>
      <c r="D22" s="22" t="e">
        <f ca="1">_xlfn.IFS(INDIRECT("Eurofins!"&amp;SUBSTITUTE(ADDRESS(1,MATCH(D$3,Eurofins!$2:$2,0),4),"1","")&amp;($AN$5+$A22))=0,"",INDIRECT("Eurofins!"&amp;SUBSTITUTE(ADDRESS(1,MATCH(D$3,Eurofins!$2:$2,0),4),"1","")&amp;($AN$5+$A22))="nd","n.d.",LEFT(INDIRECT("Eurofins!"&amp;SUBSTITUTE(ADDRESS(1,MATCH(D$3,Eurofins!$2:$2,0),4),"1","")&amp;($AN$5+$A22)),2)="&lt; ","&lt;&lt;",LEFT(INDIRECT("Eurofins!"&amp;SUBSTITUTE(ADDRESS(1,MATCH(D$3,Eurofins!$2:$2,0),4),"1","")&amp;($AN$5+$A22)),1)="&lt;","&lt;",NOT(ISERROR(VALUE(INDIRECT("Eurofins!"&amp;SUBSTITUTE(ADDRESS(1,MATCH(D$3,Eurofins!$2:$2,0),4),"1","")&amp;($AN$5+$A22))))),VALUE(INDIRECT("Eurofins!"&amp;SUBSTITUTE(ADDRESS(1,MATCH(D$3,Eurofins!$2:$2,0),4),"1","")&amp;($AN$5+$A22))))</f>
        <v>#N/A</v>
      </c>
      <c r="E22" s="22" t="e">
        <f ca="1">_xlfn.IFS(INDIRECT("Eurofins!"&amp;SUBSTITUTE(ADDRESS(1,MATCH(E$3,Eurofins!$2:$2,0),4),"1","")&amp;($AN$5+$A22))=0,"",INDIRECT("Eurofins!"&amp;SUBSTITUTE(ADDRESS(1,MATCH(E$3,Eurofins!$2:$2,0),4),"1","")&amp;($AN$5+$A22))="nd","n.d.",LEFT(INDIRECT("Eurofins!"&amp;SUBSTITUTE(ADDRESS(1,MATCH(E$3,Eurofins!$2:$2,0),4),"1","")&amp;($AN$5+$A22)),2)="&lt; ","&lt;&lt;",LEFT(INDIRECT("Eurofins!"&amp;SUBSTITUTE(ADDRESS(1,MATCH(E$3,Eurofins!$2:$2,0),4),"1","")&amp;($AN$5+$A22)),1)="&lt;","&lt;",NOT(ISERROR(VALUE(INDIRECT("Eurofins!"&amp;SUBSTITUTE(ADDRESS(1,MATCH(E$3,Eurofins!$2:$2,0),4),"1","")&amp;($AN$5+$A22))))),VALUE(INDIRECT("Eurofins!"&amp;SUBSTITUTE(ADDRESS(1,MATCH(E$3,Eurofins!$2:$2,0),4),"1","")&amp;($AN$5+$A22))))</f>
        <v>#N/A</v>
      </c>
      <c r="F22" s="22" t="e">
        <f ca="1">_xlfn.IFS(INDIRECT("Eurofins!"&amp;SUBSTITUTE(ADDRESS(1,MATCH(F$3,Eurofins!$2:$2,0),4),"1","")&amp;($AN$5+$A22))=0,"",INDIRECT("Eurofins!"&amp;SUBSTITUTE(ADDRESS(1,MATCH(F$3,Eurofins!$2:$2,0),4),"1","")&amp;($AN$5+$A22))="nd","n.d.",LEFT(INDIRECT("Eurofins!"&amp;SUBSTITUTE(ADDRESS(1,MATCH(F$3,Eurofins!$2:$2,0),4),"1","")&amp;($AN$5+$A22)),2)="&lt; ","&lt;&lt;",LEFT(INDIRECT("Eurofins!"&amp;SUBSTITUTE(ADDRESS(1,MATCH(F$3,Eurofins!$2:$2,0),4),"1","")&amp;($AN$5+$A22)),1)="&lt;","&lt;",NOT(ISERROR(VALUE(INDIRECT("Eurofins!"&amp;SUBSTITUTE(ADDRESS(1,MATCH(F$3,Eurofins!$2:$2,0),4),"1","")&amp;($AN$5+$A22))))),VALUE(INDIRECT("Eurofins!"&amp;SUBSTITUTE(ADDRESS(1,MATCH(F$3,Eurofins!$2:$2,0),4),"1","")&amp;($AN$5+$A22))))</f>
        <v>#N/A</v>
      </c>
      <c r="G22" s="24" t="e">
        <f ca="1" xml:space="preserve">
_xlfn.LET(_xlpm.GetVal,INDIRECT("Eurofins!"&amp;SUBSTITUTE(ADDRESS(1,MATCH(G$3,Eurofins!$2:$2,0),4),"1","")&amp;($AN$5+$A22)),_xlfn.IFS(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22" s="24" t="e">
        <f ca="1" xml:space="preserve">
_xlfn.LET(_xlpm.GetVal,INDIRECT("Eurofins!"&amp;SUBSTITUTE(ADDRESS(1,MATCH(H$3,Eurofins!$2:$2,0),4),"1","")&amp;($AN$5+$A22)),_xlfn.IFS(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22" s="24" t="e">
        <f ca="1" xml:space="preserve">
_xlfn.LET(_xlpm.GetVal,INDIRECT("Eurofins!"&amp;SUBSTITUTE(ADDRESS(1,MATCH(I$3,Eurofins!$2:$2,0),4),"1","")&amp;($AN$5+$A22)),_xlfn.IFS(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22" s="24" t="e">
        <f ca="1" xml:space="preserve">
_xlfn.LET(_xlpm.GetVal,INDIRECT("Eurofins!"&amp;SUBSTITUTE(ADDRESS(1,MATCH(J$3,Eurofins!$2:$2,0),4),"1","")&amp;($AN$5+$A22)),_xlfn.IFS(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22" s="24" t="e">
        <f ca="1" xml:space="preserve">
_xlfn.LET(_xlpm.GetVal,INDIRECT("Eurofins!"&amp;SUBSTITUTE(ADDRESS(1,MATCH(K$3,Eurofins!$2:$2,0),4),"1","")&amp;($AN$5+$A22)),_xlfn.IFS(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22" s="24" t="e">
        <f ca="1" xml:space="preserve">
_xlfn.LET(_xlpm.GetVal,INDIRECT("Eurofins!"&amp;SUBSTITUTE(ADDRESS(1,MATCH(L$3,Eurofins!$2:$2,0),4),"1","")&amp;($AN$5+$A22)),_xlfn.IFS(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22" s="24" t="e">
        <f ca="1" xml:space="preserve">
_xlfn.LET(_xlpm.GetVal,INDIRECT("Eurofins!"&amp;SUBSTITUTE(ADDRESS(1,MATCH(M$3,Eurofins!$2:$2,0),4),"1","")&amp;($AN$5+$A22)),_xlfn.IFS(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22" s="24" t="e">
        <f ca="1" xml:space="preserve">
_xlfn.LET(_xlpm.GetVal,INDIRECT("Eurofins!"&amp;SUBSTITUTE(ADDRESS(1,MATCH(N$3,Eurofins!$2:$2,0),4),"1","")&amp;($AN$5+$A22)),_xlfn.IFS(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22" s="24" t="e">
        <f ca="1" xml:space="preserve">
_xlfn.LET(_xlpm.GetVal,INDIRECT("Eurofins!"&amp;SUBSTITUTE(ADDRESS(1,MATCH(O$3,Eurofins!$2:$2,0),4),"1","")&amp;($AN$5+$A22)),_xlfn.IFS(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22" s="27" t="e">
        <f ca="1">_xlfn.LET(_xlpm.GetVal,INDIRECT("Eurofins!"&amp;SUBSTITUTE(ADDRESS(1,MATCH(P$3,Eurofins!$2:$2,0),4),"1","")&amp;($AN$5+$A22)),
_xlfn.IFS(
(_xlpm.GetVal)=0,
IF($AR$23,IF(INDIRECT("Eurofins!"&amp;$AR$28&amp;($AN$5+$A22))="nd","n.d.",VALUE(INDIRECT("Eurofins!"&amp;$AR$28&amp;($AN$5+$A22)))),""),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22" s="27" t="e">
        <f ca="1">_xlfn.LET(_xlpm.GetVal,INDIRECT("Eurofins!"&amp;SUBSTITUTE(ADDRESS(1,MATCH(Q$3,Eurofins!$2:$2,0),4),"1","")&amp;($AN$5+$A22)),
_xlfn.IFS(
(_xlpm.GetVal)=0,
IF($AR$15,IF(INDIRECT("Eurofins!"&amp;$AR$20&amp;($AN$5+$A22))="nd","n.d.",VALUE(INDIRECT("Eurofins!"&amp;$AR$20&amp;($AN$5+$A22)))),""),
(_xlpm.GetVal)="nd",
"n.d.",
LEFT(_xlpm.GetVal,1)="&lt;",
IF(Q20&lt;&gt;1,"&lt;"&amp;VALUE(SUBSTITUTE(SUBSTITUTE(_xlpm.GetVal,"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22" s="24" t="e">
        <f ca="1" xml:space="preserve">
_xlfn.LET(_xlpm.GetVal,INDIRECT("Eurofins!"&amp;SUBSTITUTE(ADDRESS(1,MATCH(R$3,Eurofins!$2:$2,0),4),"1","")&amp;($AN$5+$A22)),_xlfn.IFS(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22" s="24" t="e">
        <f ca="1" xml:space="preserve">
_xlfn.LET(_xlpm.GetVal,INDIRECT("Eurofins!"&amp;SUBSTITUTE(ADDRESS(1,MATCH(S$3,Eurofins!$2:$2,0),4),"1","")&amp;($AN$5+$A22)),_xlfn.IFS(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22" s="24" t="e">
        <f ca="1" xml:space="preserve">
_xlfn.LET(_xlpm.GetVal,INDIRECT("Eurofins!"&amp;SUBSTITUTE(ADDRESS(1,MATCH(T$3,Eurofins!$2:$2,0),4),"1","")&amp;($AN$5+$A22)),_xlfn.IFS(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22" s="24" t="e">
        <f ca="1" xml:space="preserve">
_xlfn.LET(_xlpm.GetVal,INDIRECT("Eurofins!"&amp;SUBSTITUTE(ADDRESS(1,MATCH(U$3,Eurofins!$2:$2,0),4),"1","")&amp;($AN$5+$A22)),_xlfn.IFS(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22" s="24" t="e">
        <f ca="1" xml:space="preserve">
_xlfn.LET(_xlpm.GetVal,INDIRECT("Eurofins!"&amp;SUBSTITUTE(ADDRESS(1,MATCH(V$3,Eurofins!$2:$2,0),4),"1","")&amp;($AN$5+$A22)),_xlfn.IFS(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22" s="24" t="e">
        <f ca="1" xml:space="preserve">
_xlfn.LET(_xlpm.GetVal,INDIRECT("Eurofins!"&amp;SUBSTITUTE(ADDRESS(1,MATCH(W$3,Eurofins!$2:$2,0),4),"1","")&amp;($AN$5+$A22)),_xlfn.IFS(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22" s="24" t="e">
        <f ca="1" xml:space="preserve">
_xlfn.LET(_xlpm.GetVal,INDIRECT("Eurofins!"&amp;SUBSTITUTE(ADDRESS(1,MATCH(X$3,Eurofins!$2:$2,0),4),"1","")&amp;($AN$5+$A22)),_xlfn.IFS(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22" s="24" t="e">
        <f ca="1" xml:space="preserve">
_xlfn.LET(_xlpm.GetVal,INDIRECT("Eurofins!"&amp;SUBSTITUTE(ADDRESS(1,MATCH(Y$3,Eurofins!$2:$2,0),4),"1","")&amp;($AN$5+$A22)),_xlfn.IFS(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22" s="24" t="e">
        <f ca="1" xml:space="preserve">
_xlfn.LET(_xlpm.GetVal,INDIRECT("Eurofins!"&amp;SUBSTITUTE(ADDRESS(1,MATCH(Z$3,Eurofins!$2:$2,0),4),"1","")&amp;($AN$5+$A22)),_xlfn.IFS(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22" s="24" t="e">
        <f ca="1" xml:space="preserve">
_xlfn.LET(_xlpm.GetVal,INDIRECT("Eurofins!"&amp;SUBSTITUTE(ADDRESS(1,MATCH(AA$3,Eurofins!$2:$2,0),4),"1","")&amp;($AN$5+$A22)),_xlfn.IFS(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22" s="24" t="e">
        <f ca="1" xml:space="preserve">
_xlfn.LET(_xlpm.GetVal,INDIRECT("Eurofins!"&amp;SUBSTITUTE(ADDRESS(1,MATCH(AB$3,Eurofins!$2:$2,0),4),"1","")&amp;($AN$5+$A22)),_xlfn.IFS(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22" s="24" t="e">
        <f ca="1" xml:space="preserve">
_xlfn.LET(_xlpm.GetVal,INDIRECT("Eurofins!"&amp;SUBSTITUTE(ADDRESS(1,MATCH(AC$3,Eurofins!$2:$2,0),4),"1","")&amp;($AN$5+$A22)),_xlfn.IFS(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22" s="24" t="e">
        <f ca="1" xml:space="preserve">
_xlfn.LET(_xlpm.GetVal,INDIRECT("Eurofins!"&amp;SUBSTITUTE(ADDRESS(1,MATCH(AD$3,Eurofins!$2:$2,0),4),"1","")&amp;($AN$5+$A22)),_xlfn.IFS(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22" s="24" t="e">
        <f ca="1" xml:space="preserve">
_xlfn.LET(_xlpm.GetVal,INDIRECT("Eurofins!"&amp;SUBSTITUTE(ADDRESS(1,MATCH(AE$3,Eurofins!$2:$2,0),4),"1","")&amp;($AN$5+$A22)),_xlfn.IFS(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22" s="24" t="e">
        <f ca="1" xml:space="preserve">
_xlfn.LET(_xlpm.GetVal,INDIRECT("Eurofins!"&amp;SUBSTITUTE(ADDRESS(1,MATCH(AF$3,Eurofins!$2:$2,0),4),"1","")&amp;($AN$5+$A22)),_xlfn.IFS(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22" s="24" t="e">
        <f ca="1" xml:space="preserve">
_xlfn.LET(_xlpm.GetVal,INDIRECT("Eurofins!"&amp;SUBSTITUTE(ADDRESS(1,MATCH(AG$3,Eurofins!$2:$2,0),4),"1","")&amp;($AN$5+$A22)),_xlfn.IFS(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22" s="25" t="str">
        <f ca="1">IF(SUMPRODUCT(--ISERROR(AI22:AJ22))&lt;2,IF(SUMIF(AI22:AJ22,"&lt;&gt;#VALUE!")&lt;=ALS_Jord_Kalk!BQ$4,"&lt;"&amp;ALS_Jord_Kalk!BQ$4,SUMIF(AI22:AJ22,"&lt;&gt;#VALUE!")),"#VALUE!")</f>
        <v>#VALUE!</v>
      </c>
      <c r="AI22" s="24" t="e">
        <f ca="1">_xlfn.IFS(INDIRECT("Eurofins!"&amp;SUBSTITUTE(ADDRESS(1,MATCH(AI$3,Eurofins!$2:$2,0),4),"1","")&amp;($AN$5+$A22))=0,"",INDIRECT("Eurofins!"&amp;SUBSTITUTE(ADDRESS(1,MATCH(AI$3,Eurofins!$2:$2,0),4),"1","")&amp;($AN$5+$A22))="nd","n.d.",LEFT(INDIRECT("Eurofins!"&amp;SUBSTITUTE(ADDRESS(1,MATCH(AI$3,Eurofins!$2:$2,0),4),"1","")&amp;($AN$5+$A22)),2)="&lt; ",IF(VALUE(SUBSTITUTE(SUBSTITUTE(INDIRECT("Eurofins!"&amp;SUBSTITUTE(ADDRESS(1,MATCH(AI$3,Eurofins!$2:$2,0),4),"1","")&amp;($AN$5+$A22))," ",""),"&lt;",""))*AI$2&lt;=BS$4,"&lt;"&amp;BS$4,"&lt;"&amp;VALUE(SUBSTITUTE(SUBSTITUTE(INDIRECT("Eurofins!"&amp;SUBSTITUTE(ADDRESS(1,MATCH(AI$3,Eurofins!$2:$2,0),4),"1","")&amp;($AN$5+$A22))," ",""),"&lt;",""))*AI$2),LEFT(INDIRECT("Eurofins!"&amp;SUBSTITUTE(ADDRESS(1,MATCH(AI$3,Eurofins!$2:$2,0),4),"1","")&amp;($AN$5+$A22)),1)="&lt;",IF(VALUE(SUBSTITUTE(SUBSTITUTE(INDIRECT("Eurofins!"&amp;SUBSTITUTE(ADDRESS(1,MATCH(AI$3,Eurofins!$2:$2,0),4),"1","")&amp;($AN$5+$A22))," ",""),"&lt;",""))*AI$2&lt;=BS$4,"&lt;"&amp;BS$4,"&lt;"&amp;VALUE(SUBSTITUTE(SUBSTITUTE(INDIRECT("Eurofins!"&amp;SUBSTITUTE(ADDRESS(1,MATCH(AI$3,Eurofins!$2:$2,0),4),"1","")&amp;($AN$5+$A22))," ",""),"&lt;",""))*AI$2),ISNUMBER(VALUE(INDIRECT("Eurofins!"&amp;SUBSTITUTE(ADDRESS(1,MATCH(AI$3,Eurofins!$2:$2,0),4),"1","")&amp;($AN$5+$A22)))),IF(VALUE(INDIRECT("Eurofins!"&amp;SUBSTITUTE(ADDRESS(1,MATCH(AI$3,Eurofins!$2:$2,0),4),"1","")&amp;($AN$5+$A22)))*AI$2&lt;=BS$4,"&lt;"&amp;BS$4,VALUE(INDIRECT("Eurofins!"&amp;SUBSTITUTE(ADDRESS(1,MATCH(AI$3,Eurofins!$2:$2,0),4),"1","")&amp;($AN$5+$A22)))))</f>
        <v>#N/A</v>
      </c>
      <c r="AJ22" s="24" t="e">
        <f ca="1">_xlfn.IFS(INDIRECT("Eurofins!"&amp;SUBSTITUTE(ADDRESS(1,MATCH(AJ$3,Eurofins!$2:$2,0),4),"1","")&amp;($AN$5+$A22))=0,"",INDIRECT("Eurofins!"&amp;SUBSTITUTE(ADDRESS(1,MATCH(AJ$3,Eurofins!$2:$2,0),4),"1","")&amp;($AN$5+$A22))="nd","n.d.",LEFT(INDIRECT("Eurofins!"&amp;SUBSTITUTE(ADDRESS(1,MATCH(AJ$3,Eurofins!$2:$2,0),4),"1","")&amp;($AN$5+$A22)),2)="&lt; ",IF(VALUE(SUBSTITUTE(SUBSTITUTE(INDIRECT("Eurofins!"&amp;SUBSTITUTE(ADDRESS(1,MATCH(AJ$3,Eurofins!$2:$2,0),4),"1","")&amp;($AN$5+$A22))," ",""),"&lt;",""))*AJ$2&lt;=BT$4,"&lt;"&amp;BT$4,"&lt;"&amp;VALUE(SUBSTITUTE(SUBSTITUTE(INDIRECT("Eurofins!"&amp;SUBSTITUTE(ADDRESS(1,MATCH(AJ$3,Eurofins!$2:$2,0),4),"1","")&amp;($AN$5+$A22))," ",""),"&lt;",""))*AJ$2),LEFT(INDIRECT("Eurofins!"&amp;SUBSTITUTE(ADDRESS(1,MATCH(AJ$3,Eurofins!$2:$2,0),4),"1","")&amp;($AN$5+$A22)),1)="&lt;",IF(VALUE(SUBSTITUTE(SUBSTITUTE(INDIRECT("Eurofins!"&amp;SUBSTITUTE(ADDRESS(1,MATCH(AJ$3,Eurofins!$2:$2,0),4),"1","")&amp;($AN$5+$A22))," ",""),"&lt;",""))*AJ$2&lt;=BT$4,"&lt;"&amp;BT$4,"&lt;"&amp;VALUE(SUBSTITUTE(SUBSTITUTE(INDIRECT("Eurofins!"&amp;SUBSTITUTE(ADDRESS(1,MATCH(AJ$3,Eurofins!$2:$2,0),4),"1","")&amp;($AN$5+$A22))," ",""),"&lt;",""))*AJ$2),ISNUMBER(VALUE(INDIRECT("Eurofins!"&amp;SUBSTITUTE(ADDRESS(1,MATCH(AJ$3,Eurofins!$2:$2,0),4),"1","")&amp;($AN$5+$A22)))),IF(VALUE(INDIRECT("Eurofins!"&amp;SUBSTITUTE(ADDRESS(1,MATCH(AJ$3,Eurofins!$2:$2,0),4),"1","")&amp;($AN$5+$A22)))*AJ$2&lt;=BT$4,"&lt;"&amp;BT$4,VALUE(INDIRECT("Eurofins!"&amp;SUBSTITUTE(ADDRESS(1,MATCH(AJ$3,Eurofins!$2:$2,0),4),"1","")&amp;($AN$5+$A22)))))</f>
        <v>#N/A</v>
      </c>
      <c r="AP22" s="8" t="s">
        <v>94</v>
      </c>
      <c r="AQ22" s="9"/>
      <c r="AR22" s="14" t="b">
        <f>IF(COUNTIF(Eurofins!2:2,P3)&lt;&gt;0,TRUE,FALSE)</f>
        <v>0</v>
      </c>
      <c r="AS22" s="15"/>
    </row>
    <row r="23" spans="1:45" x14ac:dyDescent="0.25">
      <c r="A23">
        <f t="shared" ca="1" si="4"/>
        <v>20</v>
      </c>
      <c r="B23" t="e">
        <f t="shared" ca="1" si="2"/>
        <v>#REF!</v>
      </c>
      <c r="C23" t="str">
        <f t="shared" ca="1" si="5"/>
        <v/>
      </c>
      <c r="D23" s="22" t="e">
        <f ca="1">_xlfn.IFS(INDIRECT("Eurofins!"&amp;SUBSTITUTE(ADDRESS(1,MATCH(D$3,Eurofins!$2:$2,0),4),"1","")&amp;($AN$5+$A23))=0,"",INDIRECT("Eurofins!"&amp;SUBSTITUTE(ADDRESS(1,MATCH(D$3,Eurofins!$2:$2,0),4),"1","")&amp;($AN$5+$A23))="nd","n.d.",LEFT(INDIRECT("Eurofins!"&amp;SUBSTITUTE(ADDRESS(1,MATCH(D$3,Eurofins!$2:$2,0),4),"1","")&amp;($AN$5+$A23)),2)="&lt; ","&lt;&lt;",LEFT(INDIRECT("Eurofins!"&amp;SUBSTITUTE(ADDRESS(1,MATCH(D$3,Eurofins!$2:$2,0),4),"1","")&amp;($AN$5+$A23)),1)="&lt;","&lt;",NOT(ISERROR(VALUE(INDIRECT("Eurofins!"&amp;SUBSTITUTE(ADDRESS(1,MATCH(D$3,Eurofins!$2:$2,0),4),"1","")&amp;($AN$5+$A23))))),VALUE(INDIRECT("Eurofins!"&amp;SUBSTITUTE(ADDRESS(1,MATCH(D$3,Eurofins!$2:$2,0),4),"1","")&amp;($AN$5+$A23))))</f>
        <v>#N/A</v>
      </c>
      <c r="E23" s="22" t="e">
        <f ca="1">_xlfn.IFS(INDIRECT("Eurofins!"&amp;SUBSTITUTE(ADDRESS(1,MATCH(E$3,Eurofins!$2:$2,0),4),"1","")&amp;($AN$5+$A23))=0,"",INDIRECT("Eurofins!"&amp;SUBSTITUTE(ADDRESS(1,MATCH(E$3,Eurofins!$2:$2,0),4),"1","")&amp;($AN$5+$A23))="nd","n.d.",LEFT(INDIRECT("Eurofins!"&amp;SUBSTITUTE(ADDRESS(1,MATCH(E$3,Eurofins!$2:$2,0),4),"1","")&amp;($AN$5+$A23)),2)="&lt; ","&lt;&lt;",LEFT(INDIRECT("Eurofins!"&amp;SUBSTITUTE(ADDRESS(1,MATCH(E$3,Eurofins!$2:$2,0),4),"1","")&amp;($AN$5+$A23)),1)="&lt;","&lt;",NOT(ISERROR(VALUE(INDIRECT("Eurofins!"&amp;SUBSTITUTE(ADDRESS(1,MATCH(E$3,Eurofins!$2:$2,0),4),"1","")&amp;($AN$5+$A23))))),VALUE(INDIRECT("Eurofins!"&amp;SUBSTITUTE(ADDRESS(1,MATCH(E$3,Eurofins!$2:$2,0),4),"1","")&amp;($AN$5+$A23))))</f>
        <v>#N/A</v>
      </c>
      <c r="F23" s="22" t="e">
        <f ca="1">_xlfn.IFS(INDIRECT("Eurofins!"&amp;SUBSTITUTE(ADDRESS(1,MATCH(F$3,Eurofins!$2:$2,0),4),"1","")&amp;($AN$5+$A23))=0,"",INDIRECT("Eurofins!"&amp;SUBSTITUTE(ADDRESS(1,MATCH(F$3,Eurofins!$2:$2,0),4),"1","")&amp;($AN$5+$A23))="nd","n.d.",LEFT(INDIRECT("Eurofins!"&amp;SUBSTITUTE(ADDRESS(1,MATCH(F$3,Eurofins!$2:$2,0),4),"1","")&amp;($AN$5+$A23)),2)="&lt; ","&lt;&lt;",LEFT(INDIRECT("Eurofins!"&amp;SUBSTITUTE(ADDRESS(1,MATCH(F$3,Eurofins!$2:$2,0),4),"1","")&amp;($AN$5+$A23)),1)="&lt;","&lt;",NOT(ISERROR(VALUE(INDIRECT("Eurofins!"&amp;SUBSTITUTE(ADDRESS(1,MATCH(F$3,Eurofins!$2:$2,0),4),"1","")&amp;($AN$5+$A23))))),VALUE(INDIRECT("Eurofins!"&amp;SUBSTITUTE(ADDRESS(1,MATCH(F$3,Eurofins!$2:$2,0),4),"1","")&amp;($AN$5+$A23))))</f>
        <v>#N/A</v>
      </c>
      <c r="G23" s="24" t="e">
        <f ca="1" xml:space="preserve">
_xlfn.LET(_xlpm.GetVal,INDIRECT("Eurofins!"&amp;SUBSTITUTE(ADDRESS(1,MATCH(G$3,Eurofins!$2:$2,0),4),"1","")&amp;($AN$5+$A23)),_xlfn.IFS(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23" s="24" t="e">
        <f ca="1" xml:space="preserve">
_xlfn.LET(_xlpm.GetVal,INDIRECT("Eurofins!"&amp;SUBSTITUTE(ADDRESS(1,MATCH(H$3,Eurofins!$2:$2,0),4),"1","")&amp;($AN$5+$A23)),_xlfn.IFS(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23" s="24" t="e">
        <f ca="1" xml:space="preserve">
_xlfn.LET(_xlpm.GetVal,INDIRECT("Eurofins!"&amp;SUBSTITUTE(ADDRESS(1,MATCH(I$3,Eurofins!$2:$2,0),4),"1","")&amp;($AN$5+$A23)),_xlfn.IFS(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23" s="24" t="e">
        <f ca="1" xml:space="preserve">
_xlfn.LET(_xlpm.GetVal,INDIRECT("Eurofins!"&amp;SUBSTITUTE(ADDRESS(1,MATCH(J$3,Eurofins!$2:$2,0),4),"1","")&amp;($AN$5+$A23)),_xlfn.IFS(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23" s="24" t="e">
        <f ca="1" xml:space="preserve">
_xlfn.LET(_xlpm.GetVal,INDIRECT("Eurofins!"&amp;SUBSTITUTE(ADDRESS(1,MATCH(K$3,Eurofins!$2:$2,0),4),"1","")&amp;($AN$5+$A23)),_xlfn.IFS(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23" s="24" t="e">
        <f ca="1" xml:space="preserve">
_xlfn.LET(_xlpm.GetVal,INDIRECT("Eurofins!"&amp;SUBSTITUTE(ADDRESS(1,MATCH(L$3,Eurofins!$2:$2,0),4),"1","")&amp;($AN$5+$A23)),_xlfn.IFS(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23" s="24" t="e">
        <f ca="1" xml:space="preserve">
_xlfn.LET(_xlpm.GetVal,INDIRECT("Eurofins!"&amp;SUBSTITUTE(ADDRESS(1,MATCH(M$3,Eurofins!$2:$2,0),4),"1","")&amp;($AN$5+$A23)),_xlfn.IFS(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23" s="24" t="e">
        <f ca="1" xml:space="preserve">
_xlfn.LET(_xlpm.GetVal,INDIRECT("Eurofins!"&amp;SUBSTITUTE(ADDRESS(1,MATCH(N$3,Eurofins!$2:$2,0),4),"1","")&amp;($AN$5+$A23)),_xlfn.IFS(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23" s="24" t="e">
        <f ca="1" xml:space="preserve">
_xlfn.LET(_xlpm.GetVal,INDIRECT("Eurofins!"&amp;SUBSTITUTE(ADDRESS(1,MATCH(O$3,Eurofins!$2:$2,0),4),"1","")&amp;($AN$5+$A23)),_xlfn.IFS(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23" s="27" t="e">
        <f ca="1">_xlfn.LET(_xlpm.GetVal,INDIRECT("Eurofins!"&amp;SUBSTITUTE(ADDRESS(1,MATCH(P$3,Eurofins!$2:$2,0),4),"1","")&amp;($AN$5+$A23)),
_xlfn.IFS(
(_xlpm.GetVal)=0,
IF($AR$23,IF(INDIRECT("Eurofins!"&amp;$AR$28&amp;($AN$5+$A23))="nd","n.d.",VALUE(INDIRECT("Eurofins!"&amp;$AR$28&amp;($AN$5+$A23)))),""),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23" s="27" t="e">
        <f ca="1">_xlfn.LET(_xlpm.GetVal,INDIRECT("Eurofins!"&amp;SUBSTITUTE(ADDRESS(1,MATCH(Q$3,Eurofins!$2:$2,0),4),"1","")&amp;($AN$5+$A23)),
_xlfn.IFS(
(_xlpm.GetVal)=0,
IF($AR$15,IF(INDIRECT("Eurofins!"&amp;$AR$20&amp;($AN$5+$A23))="nd","n.d.",VALUE(INDIRECT("Eurofins!"&amp;$AR$20&amp;($AN$5+$A23)))),""),
(_xlpm.GetVal)="nd",
"n.d.",
LEFT(_xlpm.GetVal,1)="&lt;",
IF(Q21&lt;&gt;1,"&lt;"&amp;VALUE(SUBSTITUTE(SUBSTITUTE(_xlpm.GetVal,"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23" s="24" t="e">
        <f ca="1" xml:space="preserve">
_xlfn.LET(_xlpm.GetVal,INDIRECT("Eurofins!"&amp;SUBSTITUTE(ADDRESS(1,MATCH(R$3,Eurofins!$2:$2,0),4),"1","")&amp;($AN$5+$A23)),_xlfn.IFS(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23" s="24" t="e">
        <f ca="1" xml:space="preserve">
_xlfn.LET(_xlpm.GetVal,INDIRECT("Eurofins!"&amp;SUBSTITUTE(ADDRESS(1,MATCH(S$3,Eurofins!$2:$2,0),4),"1","")&amp;($AN$5+$A23)),_xlfn.IFS(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23" s="24" t="e">
        <f ca="1" xml:space="preserve">
_xlfn.LET(_xlpm.GetVal,INDIRECT("Eurofins!"&amp;SUBSTITUTE(ADDRESS(1,MATCH(T$3,Eurofins!$2:$2,0),4),"1","")&amp;($AN$5+$A23)),_xlfn.IFS(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23" s="24" t="e">
        <f ca="1" xml:space="preserve">
_xlfn.LET(_xlpm.GetVal,INDIRECT("Eurofins!"&amp;SUBSTITUTE(ADDRESS(1,MATCH(U$3,Eurofins!$2:$2,0),4),"1","")&amp;($AN$5+$A23)),_xlfn.IFS(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23" s="24" t="e">
        <f ca="1" xml:space="preserve">
_xlfn.LET(_xlpm.GetVal,INDIRECT("Eurofins!"&amp;SUBSTITUTE(ADDRESS(1,MATCH(V$3,Eurofins!$2:$2,0),4),"1","")&amp;($AN$5+$A23)),_xlfn.IFS(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23" s="24" t="e">
        <f ca="1" xml:space="preserve">
_xlfn.LET(_xlpm.GetVal,INDIRECT("Eurofins!"&amp;SUBSTITUTE(ADDRESS(1,MATCH(W$3,Eurofins!$2:$2,0),4),"1","")&amp;($AN$5+$A23)),_xlfn.IFS(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23" s="24" t="e">
        <f ca="1" xml:space="preserve">
_xlfn.LET(_xlpm.GetVal,INDIRECT("Eurofins!"&amp;SUBSTITUTE(ADDRESS(1,MATCH(X$3,Eurofins!$2:$2,0),4),"1","")&amp;($AN$5+$A23)),_xlfn.IFS(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23" s="24" t="e">
        <f ca="1" xml:space="preserve">
_xlfn.LET(_xlpm.GetVal,INDIRECT("Eurofins!"&amp;SUBSTITUTE(ADDRESS(1,MATCH(Y$3,Eurofins!$2:$2,0),4),"1","")&amp;($AN$5+$A23)),_xlfn.IFS(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23" s="24" t="e">
        <f ca="1" xml:space="preserve">
_xlfn.LET(_xlpm.GetVal,INDIRECT("Eurofins!"&amp;SUBSTITUTE(ADDRESS(1,MATCH(Z$3,Eurofins!$2:$2,0),4),"1","")&amp;($AN$5+$A23)),_xlfn.IFS(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23" s="24" t="e">
        <f ca="1" xml:space="preserve">
_xlfn.LET(_xlpm.GetVal,INDIRECT("Eurofins!"&amp;SUBSTITUTE(ADDRESS(1,MATCH(AA$3,Eurofins!$2:$2,0),4),"1","")&amp;($AN$5+$A23)),_xlfn.IFS(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23" s="24" t="e">
        <f ca="1" xml:space="preserve">
_xlfn.LET(_xlpm.GetVal,INDIRECT("Eurofins!"&amp;SUBSTITUTE(ADDRESS(1,MATCH(AB$3,Eurofins!$2:$2,0),4),"1","")&amp;($AN$5+$A23)),_xlfn.IFS(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23" s="24" t="e">
        <f ca="1" xml:space="preserve">
_xlfn.LET(_xlpm.GetVal,INDIRECT("Eurofins!"&amp;SUBSTITUTE(ADDRESS(1,MATCH(AC$3,Eurofins!$2:$2,0),4),"1","")&amp;($AN$5+$A23)),_xlfn.IFS(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23" s="24" t="e">
        <f ca="1" xml:space="preserve">
_xlfn.LET(_xlpm.GetVal,INDIRECT("Eurofins!"&amp;SUBSTITUTE(ADDRESS(1,MATCH(AD$3,Eurofins!$2:$2,0),4),"1","")&amp;($AN$5+$A23)),_xlfn.IFS(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23" s="24" t="e">
        <f ca="1" xml:space="preserve">
_xlfn.LET(_xlpm.GetVal,INDIRECT("Eurofins!"&amp;SUBSTITUTE(ADDRESS(1,MATCH(AE$3,Eurofins!$2:$2,0),4),"1","")&amp;($AN$5+$A23)),_xlfn.IFS(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23" s="24" t="e">
        <f ca="1" xml:space="preserve">
_xlfn.LET(_xlpm.GetVal,INDIRECT("Eurofins!"&amp;SUBSTITUTE(ADDRESS(1,MATCH(AF$3,Eurofins!$2:$2,0),4),"1","")&amp;($AN$5+$A23)),_xlfn.IFS(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23" s="24" t="e">
        <f ca="1" xml:space="preserve">
_xlfn.LET(_xlpm.GetVal,INDIRECT("Eurofins!"&amp;SUBSTITUTE(ADDRESS(1,MATCH(AG$3,Eurofins!$2:$2,0),4),"1","")&amp;($AN$5+$A23)),_xlfn.IFS(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23" s="25" t="str">
        <f ca="1">IF(SUMPRODUCT(--ISERROR(AI23:AJ23))&lt;2,IF(SUMIF(AI23:AJ23,"&lt;&gt;#VALUE!")&lt;=ALS_Jord_Kalk!BQ$4,"&lt;"&amp;ALS_Jord_Kalk!BQ$4,SUMIF(AI23:AJ23,"&lt;&gt;#VALUE!")),"#VALUE!")</f>
        <v>#VALUE!</v>
      </c>
      <c r="AI23" s="24" t="e">
        <f ca="1">_xlfn.IFS(INDIRECT("Eurofins!"&amp;SUBSTITUTE(ADDRESS(1,MATCH(AI$3,Eurofins!$2:$2,0),4),"1","")&amp;($AN$5+$A23))=0,"",INDIRECT("Eurofins!"&amp;SUBSTITUTE(ADDRESS(1,MATCH(AI$3,Eurofins!$2:$2,0),4),"1","")&amp;($AN$5+$A23))="nd","n.d.",LEFT(INDIRECT("Eurofins!"&amp;SUBSTITUTE(ADDRESS(1,MATCH(AI$3,Eurofins!$2:$2,0),4),"1","")&amp;($AN$5+$A23)),2)="&lt; ",IF(VALUE(SUBSTITUTE(SUBSTITUTE(INDIRECT("Eurofins!"&amp;SUBSTITUTE(ADDRESS(1,MATCH(AI$3,Eurofins!$2:$2,0),4),"1","")&amp;($AN$5+$A23))," ",""),"&lt;",""))*AI$2&lt;=BS$4,"&lt;"&amp;BS$4,"&lt;"&amp;VALUE(SUBSTITUTE(SUBSTITUTE(INDIRECT("Eurofins!"&amp;SUBSTITUTE(ADDRESS(1,MATCH(AI$3,Eurofins!$2:$2,0),4),"1","")&amp;($AN$5+$A23))," ",""),"&lt;",""))*AI$2),LEFT(INDIRECT("Eurofins!"&amp;SUBSTITUTE(ADDRESS(1,MATCH(AI$3,Eurofins!$2:$2,0),4),"1","")&amp;($AN$5+$A23)),1)="&lt;",IF(VALUE(SUBSTITUTE(SUBSTITUTE(INDIRECT("Eurofins!"&amp;SUBSTITUTE(ADDRESS(1,MATCH(AI$3,Eurofins!$2:$2,0),4),"1","")&amp;($AN$5+$A23))," ",""),"&lt;",""))*AI$2&lt;=BS$4,"&lt;"&amp;BS$4,"&lt;"&amp;VALUE(SUBSTITUTE(SUBSTITUTE(INDIRECT("Eurofins!"&amp;SUBSTITUTE(ADDRESS(1,MATCH(AI$3,Eurofins!$2:$2,0),4),"1","")&amp;($AN$5+$A23))," ",""),"&lt;",""))*AI$2),ISNUMBER(VALUE(INDIRECT("Eurofins!"&amp;SUBSTITUTE(ADDRESS(1,MATCH(AI$3,Eurofins!$2:$2,0),4),"1","")&amp;($AN$5+$A23)))),IF(VALUE(INDIRECT("Eurofins!"&amp;SUBSTITUTE(ADDRESS(1,MATCH(AI$3,Eurofins!$2:$2,0),4),"1","")&amp;($AN$5+$A23)))*AI$2&lt;=BS$4,"&lt;"&amp;BS$4,VALUE(INDIRECT("Eurofins!"&amp;SUBSTITUTE(ADDRESS(1,MATCH(AI$3,Eurofins!$2:$2,0),4),"1","")&amp;($AN$5+$A23)))))</f>
        <v>#N/A</v>
      </c>
      <c r="AJ23" s="24" t="e">
        <f ca="1">_xlfn.IFS(INDIRECT("Eurofins!"&amp;SUBSTITUTE(ADDRESS(1,MATCH(AJ$3,Eurofins!$2:$2,0),4),"1","")&amp;($AN$5+$A23))=0,"",INDIRECT("Eurofins!"&amp;SUBSTITUTE(ADDRESS(1,MATCH(AJ$3,Eurofins!$2:$2,0),4),"1","")&amp;($AN$5+$A23))="nd","n.d.",LEFT(INDIRECT("Eurofins!"&amp;SUBSTITUTE(ADDRESS(1,MATCH(AJ$3,Eurofins!$2:$2,0),4),"1","")&amp;($AN$5+$A23)),2)="&lt; ",IF(VALUE(SUBSTITUTE(SUBSTITUTE(INDIRECT("Eurofins!"&amp;SUBSTITUTE(ADDRESS(1,MATCH(AJ$3,Eurofins!$2:$2,0),4),"1","")&amp;($AN$5+$A23))," ",""),"&lt;",""))*AJ$2&lt;=BT$4,"&lt;"&amp;BT$4,"&lt;"&amp;VALUE(SUBSTITUTE(SUBSTITUTE(INDIRECT("Eurofins!"&amp;SUBSTITUTE(ADDRESS(1,MATCH(AJ$3,Eurofins!$2:$2,0),4),"1","")&amp;($AN$5+$A23))," ",""),"&lt;",""))*AJ$2),LEFT(INDIRECT("Eurofins!"&amp;SUBSTITUTE(ADDRESS(1,MATCH(AJ$3,Eurofins!$2:$2,0),4),"1","")&amp;($AN$5+$A23)),1)="&lt;",IF(VALUE(SUBSTITUTE(SUBSTITUTE(INDIRECT("Eurofins!"&amp;SUBSTITUTE(ADDRESS(1,MATCH(AJ$3,Eurofins!$2:$2,0),4),"1","")&amp;($AN$5+$A23))," ",""),"&lt;",""))*AJ$2&lt;=BT$4,"&lt;"&amp;BT$4,"&lt;"&amp;VALUE(SUBSTITUTE(SUBSTITUTE(INDIRECT("Eurofins!"&amp;SUBSTITUTE(ADDRESS(1,MATCH(AJ$3,Eurofins!$2:$2,0),4),"1","")&amp;($AN$5+$A23))," ",""),"&lt;",""))*AJ$2),ISNUMBER(VALUE(INDIRECT("Eurofins!"&amp;SUBSTITUTE(ADDRESS(1,MATCH(AJ$3,Eurofins!$2:$2,0),4),"1","")&amp;($AN$5+$A23)))),IF(VALUE(INDIRECT("Eurofins!"&amp;SUBSTITUTE(ADDRESS(1,MATCH(AJ$3,Eurofins!$2:$2,0),4),"1","")&amp;($AN$5+$A23)))*AJ$2&lt;=BT$4,"&lt;"&amp;BT$4,VALUE(INDIRECT("Eurofins!"&amp;SUBSTITUTE(ADDRESS(1,MATCH(AJ$3,Eurofins!$2:$2,0),4),"1","")&amp;($AN$5+$A23)))))</f>
        <v>#N/A</v>
      </c>
      <c r="AP23" s="16" t="s">
        <v>95</v>
      </c>
      <c r="AR23" t="b">
        <f>IF(COUNTIF(Eurofins!2:2,P3)&gt;1,TRUE,FALSE)</f>
        <v>0</v>
      </c>
      <c r="AS23" s="17">
        <f>COUNTIF(Eurofins!2:2,P3)</f>
        <v>0</v>
      </c>
    </row>
    <row r="24" spans="1:45" x14ac:dyDescent="0.25">
      <c r="A24">
        <f t="shared" ca="1" si="4"/>
        <v>21</v>
      </c>
      <c r="B24" t="e">
        <f t="shared" ca="1" si="2"/>
        <v>#REF!</v>
      </c>
      <c r="C24" t="str">
        <f t="shared" ca="1" si="5"/>
        <v/>
      </c>
      <c r="D24" s="22" t="e">
        <f ca="1">_xlfn.IFS(INDIRECT("Eurofins!"&amp;SUBSTITUTE(ADDRESS(1,MATCH(D$3,Eurofins!$2:$2,0),4),"1","")&amp;($AN$5+$A24))=0,"",INDIRECT("Eurofins!"&amp;SUBSTITUTE(ADDRESS(1,MATCH(D$3,Eurofins!$2:$2,0),4),"1","")&amp;($AN$5+$A24))="nd","n.d.",LEFT(INDIRECT("Eurofins!"&amp;SUBSTITUTE(ADDRESS(1,MATCH(D$3,Eurofins!$2:$2,0),4),"1","")&amp;($AN$5+$A24)),2)="&lt; ","&lt;&lt;",LEFT(INDIRECT("Eurofins!"&amp;SUBSTITUTE(ADDRESS(1,MATCH(D$3,Eurofins!$2:$2,0),4),"1","")&amp;($AN$5+$A24)),1)="&lt;","&lt;",NOT(ISERROR(VALUE(INDIRECT("Eurofins!"&amp;SUBSTITUTE(ADDRESS(1,MATCH(D$3,Eurofins!$2:$2,0),4),"1","")&amp;($AN$5+$A24))))),VALUE(INDIRECT("Eurofins!"&amp;SUBSTITUTE(ADDRESS(1,MATCH(D$3,Eurofins!$2:$2,0),4),"1","")&amp;($AN$5+$A24))))</f>
        <v>#N/A</v>
      </c>
      <c r="E24" s="22" t="e">
        <f ca="1">_xlfn.IFS(INDIRECT("Eurofins!"&amp;SUBSTITUTE(ADDRESS(1,MATCH(E$3,Eurofins!$2:$2,0),4),"1","")&amp;($AN$5+$A24))=0,"",INDIRECT("Eurofins!"&amp;SUBSTITUTE(ADDRESS(1,MATCH(E$3,Eurofins!$2:$2,0),4),"1","")&amp;($AN$5+$A24))="nd","n.d.",LEFT(INDIRECT("Eurofins!"&amp;SUBSTITUTE(ADDRESS(1,MATCH(E$3,Eurofins!$2:$2,0),4),"1","")&amp;($AN$5+$A24)),2)="&lt; ","&lt;&lt;",LEFT(INDIRECT("Eurofins!"&amp;SUBSTITUTE(ADDRESS(1,MATCH(E$3,Eurofins!$2:$2,0),4),"1","")&amp;($AN$5+$A24)),1)="&lt;","&lt;",NOT(ISERROR(VALUE(INDIRECT("Eurofins!"&amp;SUBSTITUTE(ADDRESS(1,MATCH(E$3,Eurofins!$2:$2,0),4),"1","")&amp;($AN$5+$A24))))),VALUE(INDIRECT("Eurofins!"&amp;SUBSTITUTE(ADDRESS(1,MATCH(E$3,Eurofins!$2:$2,0),4),"1","")&amp;($AN$5+$A24))))</f>
        <v>#N/A</v>
      </c>
      <c r="F24" s="22" t="e">
        <f ca="1">_xlfn.IFS(INDIRECT("Eurofins!"&amp;SUBSTITUTE(ADDRESS(1,MATCH(F$3,Eurofins!$2:$2,0),4),"1","")&amp;($AN$5+$A24))=0,"",INDIRECT("Eurofins!"&amp;SUBSTITUTE(ADDRESS(1,MATCH(F$3,Eurofins!$2:$2,0),4),"1","")&amp;($AN$5+$A24))="nd","n.d.",LEFT(INDIRECT("Eurofins!"&amp;SUBSTITUTE(ADDRESS(1,MATCH(F$3,Eurofins!$2:$2,0),4),"1","")&amp;($AN$5+$A24)),2)="&lt; ","&lt;&lt;",LEFT(INDIRECT("Eurofins!"&amp;SUBSTITUTE(ADDRESS(1,MATCH(F$3,Eurofins!$2:$2,0),4),"1","")&amp;($AN$5+$A24)),1)="&lt;","&lt;",NOT(ISERROR(VALUE(INDIRECT("Eurofins!"&amp;SUBSTITUTE(ADDRESS(1,MATCH(F$3,Eurofins!$2:$2,0),4),"1","")&amp;($AN$5+$A24))))),VALUE(INDIRECT("Eurofins!"&amp;SUBSTITUTE(ADDRESS(1,MATCH(F$3,Eurofins!$2:$2,0),4),"1","")&amp;($AN$5+$A24))))</f>
        <v>#N/A</v>
      </c>
      <c r="G24" s="24" t="e">
        <f ca="1" xml:space="preserve">
_xlfn.LET(_xlpm.GetVal,INDIRECT("Eurofins!"&amp;SUBSTITUTE(ADDRESS(1,MATCH(G$3,Eurofins!$2:$2,0),4),"1","")&amp;($AN$5+$A24)),_xlfn.IFS(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24" s="24" t="e">
        <f ca="1" xml:space="preserve">
_xlfn.LET(_xlpm.GetVal,INDIRECT("Eurofins!"&amp;SUBSTITUTE(ADDRESS(1,MATCH(H$3,Eurofins!$2:$2,0),4),"1","")&amp;($AN$5+$A24)),_xlfn.IFS(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24" s="24" t="e">
        <f ca="1" xml:space="preserve">
_xlfn.LET(_xlpm.GetVal,INDIRECT("Eurofins!"&amp;SUBSTITUTE(ADDRESS(1,MATCH(I$3,Eurofins!$2:$2,0),4),"1","")&amp;($AN$5+$A24)),_xlfn.IFS(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24" s="24" t="e">
        <f ca="1" xml:space="preserve">
_xlfn.LET(_xlpm.GetVal,INDIRECT("Eurofins!"&amp;SUBSTITUTE(ADDRESS(1,MATCH(J$3,Eurofins!$2:$2,0),4),"1","")&amp;($AN$5+$A24)),_xlfn.IFS(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24" s="24" t="e">
        <f ca="1" xml:space="preserve">
_xlfn.LET(_xlpm.GetVal,INDIRECT("Eurofins!"&amp;SUBSTITUTE(ADDRESS(1,MATCH(K$3,Eurofins!$2:$2,0),4),"1","")&amp;($AN$5+$A24)),_xlfn.IFS(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24" s="24" t="e">
        <f ca="1" xml:space="preserve">
_xlfn.LET(_xlpm.GetVal,INDIRECT("Eurofins!"&amp;SUBSTITUTE(ADDRESS(1,MATCH(L$3,Eurofins!$2:$2,0),4),"1","")&amp;($AN$5+$A24)),_xlfn.IFS(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24" s="24" t="e">
        <f ca="1" xml:space="preserve">
_xlfn.LET(_xlpm.GetVal,INDIRECT("Eurofins!"&amp;SUBSTITUTE(ADDRESS(1,MATCH(M$3,Eurofins!$2:$2,0),4),"1","")&amp;($AN$5+$A24)),_xlfn.IFS(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24" s="24" t="e">
        <f ca="1" xml:space="preserve">
_xlfn.LET(_xlpm.GetVal,INDIRECT("Eurofins!"&amp;SUBSTITUTE(ADDRESS(1,MATCH(N$3,Eurofins!$2:$2,0),4),"1","")&amp;($AN$5+$A24)),_xlfn.IFS(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24" s="24" t="e">
        <f ca="1" xml:space="preserve">
_xlfn.LET(_xlpm.GetVal,INDIRECT("Eurofins!"&amp;SUBSTITUTE(ADDRESS(1,MATCH(O$3,Eurofins!$2:$2,0),4),"1","")&amp;($AN$5+$A24)),_xlfn.IFS(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24" s="27" t="e">
        <f ca="1">_xlfn.LET(_xlpm.GetVal,INDIRECT("Eurofins!"&amp;SUBSTITUTE(ADDRESS(1,MATCH(P$3,Eurofins!$2:$2,0),4),"1","")&amp;($AN$5+$A24)),
_xlfn.IFS(
(_xlpm.GetVal)=0,
IF($AR$23,IF(INDIRECT("Eurofins!"&amp;$AR$28&amp;($AN$5+$A24))="nd","n.d.",VALUE(INDIRECT("Eurofins!"&amp;$AR$28&amp;($AN$5+$A24)))),""),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24" s="27" t="e">
        <f ca="1">_xlfn.LET(_xlpm.GetVal,INDIRECT("Eurofins!"&amp;SUBSTITUTE(ADDRESS(1,MATCH(Q$3,Eurofins!$2:$2,0),4),"1","")&amp;($AN$5+$A24)),
_xlfn.IFS(
(_xlpm.GetVal)=0,
IF($AR$15,IF(INDIRECT("Eurofins!"&amp;$AR$20&amp;($AN$5+$A24))="nd","n.d.",VALUE(INDIRECT("Eurofins!"&amp;$AR$20&amp;($AN$5+$A24)))),""),
(_xlpm.GetVal)="nd",
"n.d.",
LEFT(_xlpm.GetVal,1)="&lt;",
IF(Q22&lt;&gt;1,"&lt;"&amp;VALUE(SUBSTITUTE(SUBSTITUTE(_xlpm.GetVal,"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24" s="24" t="e">
        <f ca="1" xml:space="preserve">
_xlfn.LET(_xlpm.GetVal,INDIRECT("Eurofins!"&amp;SUBSTITUTE(ADDRESS(1,MATCH(R$3,Eurofins!$2:$2,0),4),"1","")&amp;($AN$5+$A24)),_xlfn.IFS(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24" s="24" t="e">
        <f ca="1" xml:space="preserve">
_xlfn.LET(_xlpm.GetVal,INDIRECT("Eurofins!"&amp;SUBSTITUTE(ADDRESS(1,MATCH(S$3,Eurofins!$2:$2,0),4),"1","")&amp;($AN$5+$A24)),_xlfn.IFS(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24" s="24" t="e">
        <f ca="1" xml:space="preserve">
_xlfn.LET(_xlpm.GetVal,INDIRECT("Eurofins!"&amp;SUBSTITUTE(ADDRESS(1,MATCH(T$3,Eurofins!$2:$2,0),4),"1","")&amp;($AN$5+$A24)),_xlfn.IFS(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24" s="24" t="e">
        <f ca="1" xml:space="preserve">
_xlfn.LET(_xlpm.GetVal,INDIRECT("Eurofins!"&amp;SUBSTITUTE(ADDRESS(1,MATCH(U$3,Eurofins!$2:$2,0),4),"1","")&amp;($AN$5+$A24)),_xlfn.IFS(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24" s="24" t="e">
        <f ca="1" xml:space="preserve">
_xlfn.LET(_xlpm.GetVal,INDIRECT("Eurofins!"&amp;SUBSTITUTE(ADDRESS(1,MATCH(V$3,Eurofins!$2:$2,0),4),"1","")&amp;($AN$5+$A24)),_xlfn.IFS(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24" s="24" t="e">
        <f ca="1" xml:space="preserve">
_xlfn.LET(_xlpm.GetVal,INDIRECT("Eurofins!"&amp;SUBSTITUTE(ADDRESS(1,MATCH(W$3,Eurofins!$2:$2,0),4),"1","")&amp;($AN$5+$A24)),_xlfn.IFS(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24" s="24" t="e">
        <f ca="1" xml:space="preserve">
_xlfn.LET(_xlpm.GetVal,INDIRECT("Eurofins!"&amp;SUBSTITUTE(ADDRESS(1,MATCH(X$3,Eurofins!$2:$2,0),4),"1","")&amp;($AN$5+$A24)),_xlfn.IFS(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24" s="24" t="e">
        <f ca="1" xml:space="preserve">
_xlfn.LET(_xlpm.GetVal,INDIRECT("Eurofins!"&amp;SUBSTITUTE(ADDRESS(1,MATCH(Y$3,Eurofins!$2:$2,0),4),"1","")&amp;($AN$5+$A24)),_xlfn.IFS(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24" s="24" t="e">
        <f ca="1" xml:space="preserve">
_xlfn.LET(_xlpm.GetVal,INDIRECT("Eurofins!"&amp;SUBSTITUTE(ADDRESS(1,MATCH(Z$3,Eurofins!$2:$2,0),4),"1","")&amp;($AN$5+$A24)),_xlfn.IFS(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24" s="24" t="e">
        <f ca="1" xml:space="preserve">
_xlfn.LET(_xlpm.GetVal,INDIRECT("Eurofins!"&amp;SUBSTITUTE(ADDRESS(1,MATCH(AA$3,Eurofins!$2:$2,0),4),"1","")&amp;($AN$5+$A24)),_xlfn.IFS(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24" s="24" t="e">
        <f ca="1" xml:space="preserve">
_xlfn.LET(_xlpm.GetVal,INDIRECT("Eurofins!"&amp;SUBSTITUTE(ADDRESS(1,MATCH(AB$3,Eurofins!$2:$2,0),4),"1","")&amp;($AN$5+$A24)),_xlfn.IFS(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24" s="24" t="e">
        <f ca="1" xml:space="preserve">
_xlfn.LET(_xlpm.GetVal,INDIRECT("Eurofins!"&amp;SUBSTITUTE(ADDRESS(1,MATCH(AC$3,Eurofins!$2:$2,0),4),"1","")&amp;($AN$5+$A24)),_xlfn.IFS(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24" s="24" t="e">
        <f ca="1" xml:space="preserve">
_xlfn.LET(_xlpm.GetVal,INDIRECT("Eurofins!"&amp;SUBSTITUTE(ADDRESS(1,MATCH(AD$3,Eurofins!$2:$2,0),4),"1","")&amp;($AN$5+$A24)),_xlfn.IFS(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24" s="24" t="e">
        <f ca="1" xml:space="preserve">
_xlfn.LET(_xlpm.GetVal,INDIRECT("Eurofins!"&amp;SUBSTITUTE(ADDRESS(1,MATCH(AE$3,Eurofins!$2:$2,0),4),"1","")&amp;($AN$5+$A24)),_xlfn.IFS(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24" s="24" t="e">
        <f ca="1" xml:space="preserve">
_xlfn.LET(_xlpm.GetVal,INDIRECT("Eurofins!"&amp;SUBSTITUTE(ADDRESS(1,MATCH(AF$3,Eurofins!$2:$2,0),4),"1","")&amp;($AN$5+$A24)),_xlfn.IFS(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24" s="24" t="e">
        <f ca="1" xml:space="preserve">
_xlfn.LET(_xlpm.GetVal,INDIRECT("Eurofins!"&amp;SUBSTITUTE(ADDRESS(1,MATCH(AG$3,Eurofins!$2:$2,0),4),"1","")&amp;($AN$5+$A24)),_xlfn.IFS(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24" s="25" t="str">
        <f ca="1">IF(SUMPRODUCT(--ISERROR(AI24:AJ24))&lt;2,IF(SUMIF(AI24:AJ24,"&lt;&gt;#VALUE!")&lt;=ALS_Jord_Kalk!BQ$4,"&lt;"&amp;ALS_Jord_Kalk!BQ$4,SUMIF(AI24:AJ24,"&lt;&gt;#VALUE!")),"#VALUE!")</f>
        <v>#VALUE!</v>
      </c>
      <c r="AI24" s="24" t="e">
        <f ca="1">_xlfn.IFS(INDIRECT("Eurofins!"&amp;SUBSTITUTE(ADDRESS(1,MATCH(AI$3,Eurofins!$2:$2,0),4),"1","")&amp;($AN$5+$A24))=0,"",INDIRECT("Eurofins!"&amp;SUBSTITUTE(ADDRESS(1,MATCH(AI$3,Eurofins!$2:$2,0),4),"1","")&amp;($AN$5+$A24))="nd","n.d.",LEFT(INDIRECT("Eurofins!"&amp;SUBSTITUTE(ADDRESS(1,MATCH(AI$3,Eurofins!$2:$2,0),4),"1","")&amp;($AN$5+$A24)),2)="&lt; ",IF(VALUE(SUBSTITUTE(SUBSTITUTE(INDIRECT("Eurofins!"&amp;SUBSTITUTE(ADDRESS(1,MATCH(AI$3,Eurofins!$2:$2,0),4),"1","")&amp;($AN$5+$A24))," ",""),"&lt;",""))*AI$2&lt;=BS$4,"&lt;"&amp;BS$4,"&lt;"&amp;VALUE(SUBSTITUTE(SUBSTITUTE(INDIRECT("Eurofins!"&amp;SUBSTITUTE(ADDRESS(1,MATCH(AI$3,Eurofins!$2:$2,0),4),"1","")&amp;($AN$5+$A24))," ",""),"&lt;",""))*AI$2),LEFT(INDIRECT("Eurofins!"&amp;SUBSTITUTE(ADDRESS(1,MATCH(AI$3,Eurofins!$2:$2,0),4),"1","")&amp;($AN$5+$A24)),1)="&lt;",IF(VALUE(SUBSTITUTE(SUBSTITUTE(INDIRECT("Eurofins!"&amp;SUBSTITUTE(ADDRESS(1,MATCH(AI$3,Eurofins!$2:$2,0),4),"1","")&amp;($AN$5+$A24))," ",""),"&lt;",""))*AI$2&lt;=BS$4,"&lt;"&amp;BS$4,"&lt;"&amp;VALUE(SUBSTITUTE(SUBSTITUTE(INDIRECT("Eurofins!"&amp;SUBSTITUTE(ADDRESS(1,MATCH(AI$3,Eurofins!$2:$2,0),4),"1","")&amp;($AN$5+$A24))," ",""),"&lt;",""))*AI$2),ISNUMBER(VALUE(INDIRECT("Eurofins!"&amp;SUBSTITUTE(ADDRESS(1,MATCH(AI$3,Eurofins!$2:$2,0),4),"1","")&amp;($AN$5+$A24)))),IF(VALUE(INDIRECT("Eurofins!"&amp;SUBSTITUTE(ADDRESS(1,MATCH(AI$3,Eurofins!$2:$2,0),4),"1","")&amp;($AN$5+$A24)))*AI$2&lt;=BS$4,"&lt;"&amp;BS$4,VALUE(INDIRECT("Eurofins!"&amp;SUBSTITUTE(ADDRESS(1,MATCH(AI$3,Eurofins!$2:$2,0),4),"1","")&amp;($AN$5+$A24)))))</f>
        <v>#N/A</v>
      </c>
      <c r="AJ24" s="24" t="e">
        <f ca="1">_xlfn.IFS(INDIRECT("Eurofins!"&amp;SUBSTITUTE(ADDRESS(1,MATCH(AJ$3,Eurofins!$2:$2,0),4),"1","")&amp;($AN$5+$A24))=0,"",INDIRECT("Eurofins!"&amp;SUBSTITUTE(ADDRESS(1,MATCH(AJ$3,Eurofins!$2:$2,0),4),"1","")&amp;($AN$5+$A24))="nd","n.d.",LEFT(INDIRECT("Eurofins!"&amp;SUBSTITUTE(ADDRESS(1,MATCH(AJ$3,Eurofins!$2:$2,0),4),"1","")&amp;($AN$5+$A24)),2)="&lt; ",IF(VALUE(SUBSTITUTE(SUBSTITUTE(INDIRECT("Eurofins!"&amp;SUBSTITUTE(ADDRESS(1,MATCH(AJ$3,Eurofins!$2:$2,0),4),"1","")&amp;($AN$5+$A24))," ",""),"&lt;",""))*AJ$2&lt;=BT$4,"&lt;"&amp;BT$4,"&lt;"&amp;VALUE(SUBSTITUTE(SUBSTITUTE(INDIRECT("Eurofins!"&amp;SUBSTITUTE(ADDRESS(1,MATCH(AJ$3,Eurofins!$2:$2,0),4),"1","")&amp;($AN$5+$A24))," ",""),"&lt;",""))*AJ$2),LEFT(INDIRECT("Eurofins!"&amp;SUBSTITUTE(ADDRESS(1,MATCH(AJ$3,Eurofins!$2:$2,0),4),"1","")&amp;($AN$5+$A24)),1)="&lt;",IF(VALUE(SUBSTITUTE(SUBSTITUTE(INDIRECT("Eurofins!"&amp;SUBSTITUTE(ADDRESS(1,MATCH(AJ$3,Eurofins!$2:$2,0),4),"1","")&amp;($AN$5+$A24))," ",""),"&lt;",""))*AJ$2&lt;=BT$4,"&lt;"&amp;BT$4,"&lt;"&amp;VALUE(SUBSTITUTE(SUBSTITUTE(INDIRECT("Eurofins!"&amp;SUBSTITUTE(ADDRESS(1,MATCH(AJ$3,Eurofins!$2:$2,0),4),"1","")&amp;($AN$5+$A24))," ",""),"&lt;",""))*AJ$2),ISNUMBER(VALUE(INDIRECT("Eurofins!"&amp;SUBSTITUTE(ADDRESS(1,MATCH(AJ$3,Eurofins!$2:$2,0),4),"1","")&amp;($AN$5+$A24)))),IF(VALUE(INDIRECT("Eurofins!"&amp;SUBSTITUTE(ADDRESS(1,MATCH(AJ$3,Eurofins!$2:$2,0),4),"1","")&amp;($AN$5+$A24)))*AJ$2&lt;=BT$4,"&lt;"&amp;BT$4,VALUE(INDIRECT("Eurofins!"&amp;SUBSTITUTE(ADDRESS(1,MATCH(AJ$3,Eurofins!$2:$2,0),4),"1","")&amp;($AN$5+$A24)))))</f>
        <v>#N/A</v>
      </c>
      <c r="AP24" s="16"/>
      <c r="AQ24" s="7"/>
      <c r="AS24" s="17"/>
    </row>
    <row r="25" spans="1:45" x14ac:dyDescent="0.25">
      <c r="A25">
        <f t="shared" ca="1" si="4"/>
        <v>22</v>
      </c>
      <c r="B25" t="e">
        <f t="shared" ca="1" si="2"/>
        <v>#REF!</v>
      </c>
      <c r="C25" t="str">
        <f t="shared" ca="1" si="5"/>
        <v/>
      </c>
      <c r="D25" s="22" t="e">
        <f ca="1">_xlfn.IFS(INDIRECT("Eurofins!"&amp;SUBSTITUTE(ADDRESS(1,MATCH(D$3,Eurofins!$2:$2,0),4),"1","")&amp;($AN$5+$A25))=0,"",INDIRECT("Eurofins!"&amp;SUBSTITUTE(ADDRESS(1,MATCH(D$3,Eurofins!$2:$2,0),4),"1","")&amp;($AN$5+$A25))="nd","n.d.",LEFT(INDIRECT("Eurofins!"&amp;SUBSTITUTE(ADDRESS(1,MATCH(D$3,Eurofins!$2:$2,0),4),"1","")&amp;($AN$5+$A25)),2)="&lt; ","&lt;&lt;",LEFT(INDIRECT("Eurofins!"&amp;SUBSTITUTE(ADDRESS(1,MATCH(D$3,Eurofins!$2:$2,0),4),"1","")&amp;($AN$5+$A25)),1)="&lt;","&lt;",NOT(ISERROR(VALUE(INDIRECT("Eurofins!"&amp;SUBSTITUTE(ADDRESS(1,MATCH(D$3,Eurofins!$2:$2,0),4),"1","")&amp;($AN$5+$A25))))),VALUE(INDIRECT("Eurofins!"&amp;SUBSTITUTE(ADDRESS(1,MATCH(D$3,Eurofins!$2:$2,0),4),"1","")&amp;($AN$5+$A25))))</f>
        <v>#N/A</v>
      </c>
      <c r="E25" s="22" t="e">
        <f ca="1">_xlfn.IFS(INDIRECT("Eurofins!"&amp;SUBSTITUTE(ADDRESS(1,MATCH(E$3,Eurofins!$2:$2,0),4),"1","")&amp;($AN$5+$A25))=0,"",INDIRECT("Eurofins!"&amp;SUBSTITUTE(ADDRESS(1,MATCH(E$3,Eurofins!$2:$2,0),4),"1","")&amp;($AN$5+$A25))="nd","n.d.",LEFT(INDIRECT("Eurofins!"&amp;SUBSTITUTE(ADDRESS(1,MATCH(E$3,Eurofins!$2:$2,0),4),"1","")&amp;($AN$5+$A25)),2)="&lt; ","&lt;&lt;",LEFT(INDIRECT("Eurofins!"&amp;SUBSTITUTE(ADDRESS(1,MATCH(E$3,Eurofins!$2:$2,0),4),"1","")&amp;($AN$5+$A25)),1)="&lt;","&lt;",NOT(ISERROR(VALUE(INDIRECT("Eurofins!"&amp;SUBSTITUTE(ADDRESS(1,MATCH(E$3,Eurofins!$2:$2,0),4),"1","")&amp;($AN$5+$A25))))),VALUE(INDIRECT("Eurofins!"&amp;SUBSTITUTE(ADDRESS(1,MATCH(E$3,Eurofins!$2:$2,0),4),"1","")&amp;($AN$5+$A25))))</f>
        <v>#N/A</v>
      </c>
      <c r="F25" s="22" t="e">
        <f ca="1">_xlfn.IFS(INDIRECT("Eurofins!"&amp;SUBSTITUTE(ADDRESS(1,MATCH(F$3,Eurofins!$2:$2,0),4),"1","")&amp;($AN$5+$A25))=0,"",INDIRECT("Eurofins!"&amp;SUBSTITUTE(ADDRESS(1,MATCH(F$3,Eurofins!$2:$2,0),4),"1","")&amp;($AN$5+$A25))="nd","n.d.",LEFT(INDIRECT("Eurofins!"&amp;SUBSTITUTE(ADDRESS(1,MATCH(F$3,Eurofins!$2:$2,0),4),"1","")&amp;($AN$5+$A25)),2)="&lt; ","&lt;&lt;",LEFT(INDIRECT("Eurofins!"&amp;SUBSTITUTE(ADDRESS(1,MATCH(F$3,Eurofins!$2:$2,0),4),"1","")&amp;($AN$5+$A25)),1)="&lt;","&lt;",NOT(ISERROR(VALUE(INDIRECT("Eurofins!"&amp;SUBSTITUTE(ADDRESS(1,MATCH(F$3,Eurofins!$2:$2,0),4),"1","")&amp;($AN$5+$A25))))),VALUE(INDIRECT("Eurofins!"&amp;SUBSTITUTE(ADDRESS(1,MATCH(F$3,Eurofins!$2:$2,0),4),"1","")&amp;($AN$5+$A25))))</f>
        <v>#N/A</v>
      </c>
      <c r="G25" s="24" t="e">
        <f ca="1" xml:space="preserve">
_xlfn.LET(_xlpm.GetVal,INDIRECT("Eurofins!"&amp;SUBSTITUTE(ADDRESS(1,MATCH(G$3,Eurofins!$2:$2,0),4),"1","")&amp;($AN$5+$A25)),_xlfn.IFS(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25" s="24" t="e">
        <f ca="1" xml:space="preserve">
_xlfn.LET(_xlpm.GetVal,INDIRECT("Eurofins!"&amp;SUBSTITUTE(ADDRESS(1,MATCH(H$3,Eurofins!$2:$2,0),4),"1","")&amp;($AN$5+$A25)),_xlfn.IFS(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25" s="24" t="e">
        <f ca="1" xml:space="preserve">
_xlfn.LET(_xlpm.GetVal,INDIRECT("Eurofins!"&amp;SUBSTITUTE(ADDRESS(1,MATCH(I$3,Eurofins!$2:$2,0),4),"1","")&amp;($AN$5+$A25)),_xlfn.IFS(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25" s="24" t="e">
        <f ca="1" xml:space="preserve">
_xlfn.LET(_xlpm.GetVal,INDIRECT("Eurofins!"&amp;SUBSTITUTE(ADDRESS(1,MATCH(J$3,Eurofins!$2:$2,0),4),"1","")&amp;($AN$5+$A25)),_xlfn.IFS(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25" s="24" t="e">
        <f ca="1" xml:space="preserve">
_xlfn.LET(_xlpm.GetVal,INDIRECT("Eurofins!"&amp;SUBSTITUTE(ADDRESS(1,MATCH(K$3,Eurofins!$2:$2,0),4),"1","")&amp;($AN$5+$A25)),_xlfn.IFS(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25" s="24" t="e">
        <f ca="1" xml:space="preserve">
_xlfn.LET(_xlpm.GetVal,INDIRECT("Eurofins!"&amp;SUBSTITUTE(ADDRESS(1,MATCH(L$3,Eurofins!$2:$2,0),4),"1","")&amp;($AN$5+$A25)),_xlfn.IFS(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25" s="24" t="e">
        <f ca="1" xml:space="preserve">
_xlfn.LET(_xlpm.GetVal,INDIRECT("Eurofins!"&amp;SUBSTITUTE(ADDRESS(1,MATCH(M$3,Eurofins!$2:$2,0),4),"1","")&amp;($AN$5+$A25)),_xlfn.IFS(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25" s="24" t="e">
        <f ca="1" xml:space="preserve">
_xlfn.LET(_xlpm.GetVal,INDIRECT("Eurofins!"&amp;SUBSTITUTE(ADDRESS(1,MATCH(N$3,Eurofins!$2:$2,0),4),"1","")&amp;($AN$5+$A25)),_xlfn.IFS(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25" s="24" t="e">
        <f ca="1" xml:space="preserve">
_xlfn.LET(_xlpm.GetVal,INDIRECT("Eurofins!"&amp;SUBSTITUTE(ADDRESS(1,MATCH(O$3,Eurofins!$2:$2,0),4),"1","")&amp;($AN$5+$A25)),_xlfn.IFS(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25" s="27" t="e">
        <f ca="1">_xlfn.LET(_xlpm.GetVal,INDIRECT("Eurofins!"&amp;SUBSTITUTE(ADDRESS(1,MATCH(P$3,Eurofins!$2:$2,0),4),"1","")&amp;($AN$5+$A25)),
_xlfn.IFS(
(_xlpm.GetVal)=0,
IF($AR$23,IF(INDIRECT("Eurofins!"&amp;$AR$28&amp;($AN$5+$A25))="nd","n.d.",VALUE(INDIRECT("Eurofins!"&amp;$AR$28&amp;($AN$5+$A25)))),""),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25" s="27" t="e">
        <f ca="1">_xlfn.LET(_xlpm.GetVal,INDIRECT("Eurofins!"&amp;SUBSTITUTE(ADDRESS(1,MATCH(Q$3,Eurofins!$2:$2,0),4),"1","")&amp;($AN$5+$A25)),
_xlfn.IFS(
(_xlpm.GetVal)=0,
IF($AR$15,IF(INDIRECT("Eurofins!"&amp;$AR$20&amp;($AN$5+$A25))="nd","n.d.",VALUE(INDIRECT("Eurofins!"&amp;$AR$20&amp;($AN$5+$A25)))),""),
(_xlpm.GetVal)="nd",
"n.d.",
LEFT(_xlpm.GetVal,1)="&lt;",
IF(Q23&lt;&gt;1,"&lt;"&amp;VALUE(SUBSTITUTE(SUBSTITUTE(_xlpm.GetVal,"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25" s="24" t="e">
        <f ca="1" xml:space="preserve">
_xlfn.LET(_xlpm.GetVal,INDIRECT("Eurofins!"&amp;SUBSTITUTE(ADDRESS(1,MATCH(R$3,Eurofins!$2:$2,0),4),"1","")&amp;($AN$5+$A25)),_xlfn.IFS(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25" s="24" t="e">
        <f ca="1" xml:space="preserve">
_xlfn.LET(_xlpm.GetVal,INDIRECT("Eurofins!"&amp;SUBSTITUTE(ADDRESS(1,MATCH(S$3,Eurofins!$2:$2,0),4),"1","")&amp;($AN$5+$A25)),_xlfn.IFS(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25" s="24" t="e">
        <f ca="1" xml:space="preserve">
_xlfn.LET(_xlpm.GetVal,INDIRECT("Eurofins!"&amp;SUBSTITUTE(ADDRESS(1,MATCH(T$3,Eurofins!$2:$2,0),4),"1","")&amp;($AN$5+$A25)),_xlfn.IFS(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25" s="24" t="e">
        <f ca="1" xml:space="preserve">
_xlfn.LET(_xlpm.GetVal,INDIRECT("Eurofins!"&amp;SUBSTITUTE(ADDRESS(1,MATCH(U$3,Eurofins!$2:$2,0),4),"1","")&amp;($AN$5+$A25)),_xlfn.IFS(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25" s="24" t="e">
        <f ca="1" xml:space="preserve">
_xlfn.LET(_xlpm.GetVal,INDIRECT("Eurofins!"&amp;SUBSTITUTE(ADDRESS(1,MATCH(V$3,Eurofins!$2:$2,0),4),"1","")&amp;($AN$5+$A25)),_xlfn.IFS(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25" s="24" t="e">
        <f ca="1" xml:space="preserve">
_xlfn.LET(_xlpm.GetVal,INDIRECT("Eurofins!"&amp;SUBSTITUTE(ADDRESS(1,MATCH(W$3,Eurofins!$2:$2,0),4),"1","")&amp;($AN$5+$A25)),_xlfn.IFS(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25" s="24" t="e">
        <f ca="1" xml:space="preserve">
_xlfn.LET(_xlpm.GetVal,INDIRECT("Eurofins!"&amp;SUBSTITUTE(ADDRESS(1,MATCH(X$3,Eurofins!$2:$2,0),4),"1","")&amp;($AN$5+$A25)),_xlfn.IFS(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25" s="24" t="e">
        <f ca="1" xml:space="preserve">
_xlfn.LET(_xlpm.GetVal,INDIRECT("Eurofins!"&amp;SUBSTITUTE(ADDRESS(1,MATCH(Y$3,Eurofins!$2:$2,0),4),"1","")&amp;($AN$5+$A25)),_xlfn.IFS(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25" s="24" t="e">
        <f ca="1" xml:space="preserve">
_xlfn.LET(_xlpm.GetVal,INDIRECT("Eurofins!"&amp;SUBSTITUTE(ADDRESS(1,MATCH(Z$3,Eurofins!$2:$2,0),4),"1","")&amp;($AN$5+$A25)),_xlfn.IFS(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25" s="24" t="e">
        <f ca="1" xml:space="preserve">
_xlfn.LET(_xlpm.GetVal,INDIRECT("Eurofins!"&amp;SUBSTITUTE(ADDRESS(1,MATCH(AA$3,Eurofins!$2:$2,0),4),"1","")&amp;($AN$5+$A25)),_xlfn.IFS(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25" s="24" t="e">
        <f ca="1" xml:space="preserve">
_xlfn.LET(_xlpm.GetVal,INDIRECT("Eurofins!"&amp;SUBSTITUTE(ADDRESS(1,MATCH(AB$3,Eurofins!$2:$2,0),4),"1","")&amp;($AN$5+$A25)),_xlfn.IFS(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25" s="24" t="e">
        <f ca="1" xml:space="preserve">
_xlfn.LET(_xlpm.GetVal,INDIRECT("Eurofins!"&amp;SUBSTITUTE(ADDRESS(1,MATCH(AC$3,Eurofins!$2:$2,0),4),"1","")&amp;($AN$5+$A25)),_xlfn.IFS(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25" s="24" t="e">
        <f ca="1" xml:space="preserve">
_xlfn.LET(_xlpm.GetVal,INDIRECT("Eurofins!"&amp;SUBSTITUTE(ADDRESS(1,MATCH(AD$3,Eurofins!$2:$2,0),4),"1","")&amp;($AN$5+$A25)),_xlfn.IFS(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25" s="24" t="e">
        <f ca="1" xml:space="preserve">
_xlfn.LET(_xlpm.GetVal,INDIRECT("Eurofins!"&amp;SUBSTITUTE(ADDRESS(1,MATCH(AE$3,Eurofins!$2:$2,0),4),"1","")&amp;($AN$5+$A25)),_xlfn.IFS(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25" s="24" t="e">
        <f ca="1" xml:space="preserve">
_xlfn.LET(_xlpm.GetVal,INDIRECT("Eurofins!"&amp;SUBSTITUTE(ADDRESS(1,MATCH(AF$3,Eurofins!$2:$2,0),4),"1","")&amp;($AN$5+$A25)),_xlfn.IFS(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25" s="24" t="e">
        <f ca="1" xml:space="preserve">
_xlfn.LET(_xlpm.GetVal,INDIRECT("Eurofins!"&amp;SUBSTITUTE(ADDRESS(1,MATCH(AG$3,Eurofins!$2:$2,0),4),"1","")&amp;($AN$5+$A25)),_xlfn.IFS(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25" s="25" t="str">
        <f ca="1">IF(SUMPRODUCT(--ISERROR(AI25:AJ25))&lt;2,IF(SUMIF(AI25:AJ25,"&lt;&gt;#VALUE!")&lt;=ALS_Jord_Kalk!BQ$4,"&lt;"&amp;ALS_Jord_Kalk!BQ$4,SUMIF(AI25:AJ25,"&lt;&gt;#VALUE!")),"#VALUE!")</f>
        <v>#VALUE!</v>
      </c>
      <c r="AI25" s="24" t="e">
        <f ca="1">_xlfn.IFS(INDIRECT("Eurofins!"&amp;SUBSTITUTE(ADDRESS(1,MATCH(AI$3,Eurofins!$2:$2,0),4),"1","")&amp;($AN$5+$A25))=0,"",INDIRECT("Eurofins!"&amp;SUBSTITUTE(ADDRESS(1,MATCH(AI$3,Eurofins!$2:$2,0),4),"1","")&amp;($AN$5+$A25))="nd","n.d.",LEFT(INDIRECT("Eurofins!"&amp;SUBSTITUTE(ADDRESS(1,MATCH(AI$3,Eurofins!$2:$2,0),4),"1","")&amp;($AN$5+$A25)),2)="&lt; ",IF(VALUE(SUBSTITUTE(SUBSTITUTE(INDIRECT("Eurofins!"&amp;SUBSTITUTE(ADDRESS(1,MATCH(AI$3,Eurofins!$2:$2,0),4),"1","")&amp;($AN$5+$A25))," ",""),"&lt;",""))*AI$2&lt;=BS$4,"&lt;"&amp;BS$4,"&lt;"&amp;VALUE(SUBSTITUTE(SUBSTITUTE(INDIRECT("Eurofins!"&amp;SUBSTITUTE(ADDRESS(1,MATCH(AI$3,Eurofins!$2:$2,0),4),"1","")&amp;($AN$5+$A25))," ",""),"&lt;",""))*AI$2),LEFT(INDIRECT("Eurofins!"&amp;SUBSTITUTE(ADDRESS(1,MATCH(AI$3,Eurofins!$2:$2,0),4),"1","")&amp;($AN$5+$A25)),1)="&lt;",IF(VALUE(SUBSTITUTE(SUBSTITUTE(INDIRECT("Eurofins!"&amp;SUBSTITUTE(ADDRESS(1,MATCH(AI$3,Eurofins!$2:$2,0),4),"1","")&amp;($AN$5+$A25))," ",""),"&lt;",""))*AI$2&lt;=BS$4,"&lt;"&amp;BS$4,"&lt;"&amp;VALUE(SUBSTITUTE(SUBSTITUTE(INDIRECT("Eurofins!"&amp;SUBSTITUTE(ADDRESS(1,MATCH(AI$3,Eurofins!$2:$2,0),4),"1","")&amp;($AN$5+$A25))," ",""),"&lt;",""))*AI$2),ISNUMBER(VALUE(INDIRECT("Eurofins!"&amp;SUBSTITUTE(ADDRESS(1,MATCH(AI$3,Eurofins!$2:$2,0),4),"1","")&amp;($AN$5+$A25)))),IF(VALUE(INDIRECT("Eurofins!"&amp;SUBSTITUTE(ADDRESS(1,MATCH(AI$3,Eurofins!$2:$2,0),4),"1","")&amp;($AN$5+$A25)))*AI$2&lt;=BS$4,"&lt;"&amp;BS$4,VALUE(INDIRECT("Eurofins!"&amp;SUBSTITUTE(ADDRESS(1,MATCH(AI$3,Eurofins!$2:$2,0),4),"1","")&amp;($AN$5+$A25)))))</f>
        <v>#N/A</v>
      </c>
      <c r="AJ25" s="24" t="e">
        <f ca="1">_xlfn.IFS(INDIRECT("Eurofins!"&amp;SUBSTITUTE(ADDRESS(1,MATCH(AJ$3,Eurofins!$2:$2,0),4),"1","")&amp;($AN$5+$A25))=0,"",INDIRECT("Eurofins!"&amp;SUBSTITUTE(ADDRESS(1,MATCH(AJ$3,Eurofins!$2:$2,0),4),"1","")&amp;($AN$5+$A25))="nd","n.d.",LEFT(INDIRECT("Eurofins!"&amp;SUBSTITUTE(ADDRESS(1,MATCH(AJ$3,Eurofins!$2:$2,0),4),"1","")&amp;($AN$5+$A25)),2)="&lt; ",IF(VALUE(SUBSTITUTE(SUBSTITUTE(INDIRECT("Eurofins!"&amp;SUBSTITUTE(ADDRESS(1,MATCH(AJ$3,Eurofins!$2:$2,0),4),"1","")&amp;($AN$5+$A25))," ",""),"&lt;",""))*AJ$2&lt;=BT$4,"&lt;"&amp;BT$4,"&lt;"&amp;VALUE(SUBSTITUTE(SUBSTITUTE(INDIRECT("Eurofins!"&amp;SUBSTITUTE(ADDRESS(1,MATCH(AJ$3,Eurofins!$2:$2,0),4),"1","")&amp;($AN$5+$A25))," ",""),"&lt;",""))*AJ$2),LEFT(INDIRECT("Eurofins!"&amp;SUBSTITUTE(ADDRESS(1,MATCH(AJ$3,Eurofins!$2:$2,0),4),"1","")&amp;($AN$5+$A25)),1)="&lt;",IF(VALUE(SUBSTITUTE(SUBSTITUTE(INDIRECT("Eurofins!"&amp;SUBSTITUTE(ADDRESS(1,MATCH(AJ$3,Eurofins!$2:$2,0),4),"1","")&amp;($AN$5+$A25))," ",""),"&lt;",""))*AJ$2&lt;=BT$4,"&lt;"&amp;BT$4,"&lt;"&amp;VALUE(SUBSTITUTE(SUBSTITUTE(INDIRECT("Eurofins!"&amp;SUBSTITUTE(ADDRESS(1,MATCH(AJ$3,Eurofins!$2:$2,0),4),"1","")&amp;($AN$5+$A25))," ",""),"&lt;",""))*AJ$2),ISNUMBER(VALUE(INDIRECT("Eurofins!"&amp;SUBSTITUTE(ADDRESS(1,MATCH(AJ$3,Eurofins!$2:$2,0),4),"1","")&amp;($AN$5+$A25)))),IF(VALUE(INDIRECT("Eurofins!"&amp;SUBSTITUTE(ADDRESS(1,MATCH(AJ$3,Eurofins!$2:$2,0),4),"1","")&amp;($AN$5+$A25)))*AJ$2&lt;=BT$4,"&lt;"&amp;BT$4,VALUE(INDIRECT("Eurofins!"&amp;SUBSTITUTE(ADDRESS(1,MATCH(AJ$3,Eurofins!$2:$2,0),4),"1","")&amp;($AN$5+$A25)))))</f>
        <v>#N/A</v>
      </c>
      <c r="AP25" s="16"/>
      <c r="AQ25" s="7"/>
      <c r="AS25" s="17"/>
    </row>
    <row r="26" spans="1:45" x14ac:dyDescent="0.25">
      <c r="A26">
        <f t="shared" ca="1" si="4"/>
        <v>23</v>
      </c>
      <c r="B26" t="e">
        <f t="shared" ca="1" si="2"/>
        <v>#REF!</v>
      </c>
      <c r="C26" t="str">
        <f t="shared" ca="1" si="5"/>
        <v/>
      </c>
      <c r="D26" s="22" t="e">
        <f ca="1">_xlfn.IFS(INDIRECT("Eurofins!"&amp;SUBSTITUTE(ADDRESS(1,MATCH(D$3,Eurofins!$2:$2,0),4),"1","")&amp;($AN$5+$A26))=0,"",INDIRECT("Eurofins!"&amp;SUBSTITUTE(ADDRESS(1,MATCH(D$3,Eurofins!$2:$2,0),4),"1","")&amp;($AN$5+$A26))="nd","n.d.",LEFT(INDIRECT("Eurofins!"&amp;SUBSTITUTE(ADDRESS(1,MATCH(D$3,Eurofins!$2:$2,0),4),"1","")&amp;($AN$5+$A26)),2)="&lt; ","&lt;&lt;",LEFT(INDIRECT("Eurofins!"&amp;SUBSTITUTE(ADDRESS(1,MATCH(D$3,Eurofins!$2:$2,0),4),"1","")&amp;($AN$5+$A26)),1)="&lt;","&lt;",NOT(ISERROR(VALUE(INDIRECT("Eurofins!"&amp;SUBSTITUTE(ADDRESS(1,MATCH(D$3,Eurofins!$2:$2,0),4),"1","")&amp;($AN$5+$A26))))),VALUE(INDIRECT("Eurofins!"&amp;SUBSTITUTE(ADDRESS(1,MATCH(D$3,Eurofins!$2:$2,0),4),"1","")&amp;($AN$5+$A26))))</f>
        <v>#N/A</v>
      </c>
      <c r="E26" s="22" t="e">
        <f ca="1">_xlfn.IFS(INDIRECT("Eurofins!"&amp;SUBSTITUTE(ADDRESS(1,MATCH(E$3,Eurofins!$2:$2,0),4),"1","")&amp;($AN$5+$A26))=0,"",INDIRECT("Eurofins!"&amp;SUBSTITUTE(ADDRESS(1,MATCH(E$3,Eurofins!$2:$2,0),4),"1","")&amp;($AN$5+$A26))="nd","n.d.",LEFT(INDIRECT("Eurofins!"&amp;SUBSTITUTE(ADDRESS(1,MATCH(E$3,Eurofins!$2:$2,0),4),"1","")&amp;($AN$5+$A26)),2)="&lt; ","&lt;&lt;",LEFT(INDIRECT("Eurofins!"&amp;SUBSTITUTE(ADDRESS(1,MATCH(E$3,Eurofins!$2:$2,0),4),"1","")&amp;($AN$5+$A26)),1)="&lt;","&lt;",NOT(ISERROR(VALUE(INDIRECT("Eurofins!"&amp;SUBSTITUTE(ADDRESS(1,MATCH(E$3,Eurofins!$2:$2,0),4),"1","")&amp;($AN$5+$A26))))),VALUE(INDIRECT("Eurofins!"&amp;SUBSTITUTE(ADDRESS(1,MATCH(E$3,Eurofins!$2:$2,0),4),"1","")&amp;($AN$5+$A26))))</f>
        <v>#N/A</v>
      </c>
      <c r="F26" s="22" t="e">
        <f ca="1">_xlfn.IFS(INDIRECT("Eurofins!"&amp;SUBSTITUTE(ADDRESS(1,MATCH(F$3,Eurofins!$2:$2,0),4),"1","")&amp;($AN$5+$A26))=0,"",INDIRECT("Eurofins!"&amp;SUBSTITUTE(ADDRESS(1,MATCH(F$3,Eurofins!$2:$2,0),4),"1","")&amp;($AN$5+$A26))="nd","n.d.",LEFT(INDIRECT("Eurofins!"&amp;SUBSTITUTE(ADDRESS(1,MATCH(F$3,Eurofins!$2:$2,0),4),"1","")&amp;($AN$5+$A26)),2)="&lt; ","&lt;&lt;",LEFT(INDIRECT("Eurofins!"&amp;SUBSTITUTE(ADDRESS(1,MATCH(F$3,Eurofins!$2:$2,0),4),"1","")&amp;($AN$5+$A26)),1)="&lt;","&lt;",NOT(ISERROR(VALUE(INDIRECT("Eurofins!"&amp;SUBSTITUTE(ADDRESS(1,MATCH(F$3,Eurofins!$2:$2,0),4),"1","")&amp;($AN$5+$A26))))),VALUE(INDIRECT("Eurofins!"&amp;SUBSTITUTE(ADDRESS(1,MATCH(F$3,Eurofins!$2:$2,0),4),"1","")&amp;($AN$5+$A26))))</f>
        <v>#N/A</v>
      </c>
      <c r="G26" s="24" t="e">
        <f ca="1" xml:space="preserve">
_xlfn.LET(_xlpm.GetVal,INDIRECT("Eurofins!"&amp;SUBSTITUTE(ADDRESS(1,MATCH(G$3,Eurofins!$2:$2,0),4),"1","")&amp;($AN$5+$A26)),_xlfn.IFS(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26" s="24" t="e">
        <f ca="1" xml:space="preserve">
_xlfn.LET(_xlpm.GetVal,INDIRECT("Eurofins!"&amp;SUBSTITUTE(ADDRESS(1,MATCH(H$3,Eurofins!$2:$2,0),4),"1","")&amp;($AN$5+$A26)),_xlfn.IFS(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26" s="24" t="e">
        <f ca="1" xml:space="preserve">
_xlfn.LET(_xlpm.GetVal,INDIRECT("Eurofins!"&amp;SUBSTITUTE(ADDRESS(1,MATCH(I$3,Eurofins!$2:$2,0),4),"1","")&amp;($AN$5+$A26)),_xlfn.IFS(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26" s="24" t="e">
        <f ca="1" xml:space="preserve">
_xlfn.LET(_xlpm.GetVal,INDIRECT("Eurofins!"&amp;SUBSTITUTE(ADDRESS(1,MATCH(J$3,Eurofins!$2:$2,0),4),"1","")&amp;($AN$5+$A26)),_xlfn.IFS(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26" s="24" t="e">
        <f ca="1" xml:space="preserve">
_xlfn.LET(_xlpm.GetVal,INDIRECT("Eurofins!"&amp;SUBSTITUTE(ADDRESS(1,MATCH(K$3,Eurofins!$2:$2,0),4),"1","")&amp;($AN$5+$A26)),_xlfn.IFS(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26" s="24" t="e">
        <f ca="1" xml:space="preserve">
_xlfn.LET(_xlpm.GetVal,INDIRECT("Eurofins!"&amp;SUBSTITUTE(ADDRESS(1,MATCH(L$3,Eurofins!$2:$2,0),4),"1","")&amp;($AN$5+$A26)),_xlfn.IFS(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26" s="24" t="e">
        <f ca="1" xml:space="preserve">
_xlfn.LET(_xlpm.GetVal,INDIRECT("Eurofins!"&amp;SUBSTITUTE(ADDRESS(1,MATCH(M$3,Eurofins!$2:$2,0),4),"1","")&amp;($AN$5+$A26)),_xlfn.IFS(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26" s="24" t="e">
        <f ca="1" xml:space="preserve">
_xlfn.LET(_xlpm.GetVal,INDIRECT("Eurofins!"&amp;SUBSTITUTE(ADDRESS(1,MATCH(N$3,Eurofins!$2:$2,0),4),"1","")&amp;($AN$5+$A26)),_xlfn.IFS(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26" s="24" t="e">
        <f ca="1" xml:space="preserve">
_xlfn.LET(_xlpm.GetVal,INDIRECT("Eurofins!"&amp;SUBSTITUTE(ADDRESS(1,MATCH(O$3,Eurofins!$2:$2,0),4),"1","")&amp;($AN$5+$A26)),_xlfn.IFS(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26" s="27" t="e">
        <f ca="1">_xlfn.LET(_xlpm.GetVal,INDIRECT("Eurofins!"&amp;SUBSTITUTE(ADDRESS(1,MATCH(P$3,Eurofins!$2:$2,0),4),"1","")&amp;($AN$5+$A26)),
_xlfn.IFS(
(_xlpm.GetVal)=0,
IF($AR$23,IF(INDIRECT("Eurofins!"&amp;$AR$28&amp;($AN$5+$A26))="nd","n.d.",VALUE(INDIRECT("Eurofins!"&amp;$AR$28&amp;($AN$5+$A26)))),""),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26" s="27" t="e">
        <f ca="1">_xlfn.LET(_xlpm.GetVal,INDIRECT("Eurofins!"&amp;SUBSTITUTE(ADDRESS(1,MATCH(Q$3,Eurofins!$2:$2,0),4),"1","")&amp;($AN$5+$A26)),
_xlfn.IFS(
(_xlpm.GetVal)=0,
IF($AR$15,IF(INDIRECT("Eurofins!"&amp;$AR$20&amp;($AN$5+$A26))="nd","n.d.",VALUE(INDIRECT("Eurofins!"&amp;$AR$20&amp;($AN$5+$A26)))),""),
(_xlpm.GetVal)="nd",
"n.d.",
LEFT(_xlpm.GetVal,1)="&lt;",
IF(Q24&lt;&gt;1,"&lt;"&amp;VALUE(SUBSTITUTE(SUBSTITUTE(_xlpm.GetVal,"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26" s="24" t="e">
        <f ca="1" xml:space="preserve">
_xlfn.LET(_xlpm.GetVal,INDIRECT("Eurofins!"&amp;SUBSTITUTE(ADDRESS(1,MATCH(R$3,Eurofins!$2:$2,0),4),"1","")&amp;($AN$5+$A26)),_xlfn.IFS(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26" s="24" t="e">
        <f ca="1" xml:space="preserve">
_xlfn.LET(_xlpm.GetVal,INDIRECT("Eurofins!"&amp;SUBSTITUTE(ADDRESS(1,MATCH(S$3,Eurofins!$2:$2,0),4),"1","")&amp;($AN$5+$A26)),_xlfn.IFS(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26" s="24" t="e">
        <f ca="1" xml:space="preserve">
_xlfn.LET(_xlpm.GetVal,INDIRECT("Eurofins!"&amp;SUBSTITUTE(ADDRESS(1,MATCH(T$3,Eurofins!$2:$2,0),4),"1","")&amp;($AN$5+$A26)),_xlfn.IFS(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26" s="24" t="e">
        <f ca="1" xml:space="preserve">
_xlfn.LET(_xlpm.GetVal,INDIRECT("Eurofins!"&amp;SUBSTITUTE(ADDRESS(1,MATCH(U$3,Eurofins!$2:$2,0),4),"1","")&amp;($AN$5+$A26)),_xlfn.IFS(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26" s="24" t="e">
        <f ca="1" xml:space="preserve">
_xlfn.LET(_xlpm.GetVal,INDIRECT("Eurofins!"&amp;SUBSTITUTE(ADDRESS(1,MATCH(V$3,Eurofins!$2:$2,0),4),"1","")&amp;($AN$5+$A26)),_xlfn.IFS(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26" s="24" t="e">
        <f ca="1" xml:space="preserve">
_xlfn.LET(_xlpm.GetVal,INDIRECT("Eurofins!"&amp;SUBSTITUTE(ADDRESS(1,MATCH(W$3,Eurofins!$2:$2,0),4),"1","")&amp;($AN$5+$A26)),_xlfn.IFS(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26" s="24" t="e">
        <f ca="1" xml:space="preserve">
_xlfn.LET(_xlpm.GetVal,INDIRECT("Eurofins!"&amp;SUBSTITUTE(ADDRESS(1,MATCH(X$3,Eurofins!$2:$2,0),4),"1","")&amp;($AN$5+$A26)),_xlfn.IFS(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26" s="24" t="e">
        <f ca="1" xml:space="preserve">
_xlfn.LET(_xlpm.GetVal,INDIRECT("Eurofins!"&amp;SUBSTITUTE(ADDRESS(1,MATCH(Y$3,Eurofins!$2:$2,0),4),"1","")&amp;($AN$5+$A26)),_xlfn.IFS(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26" s="24" t="e">
        <f ca="1" xml:space="preserve">
_xlfn.LET(_xlpm.GetVal,INDIRECT("Eurofins!"&amp;SUBSTITUTE(ADDRESS(1,MATCH(Z$3,Eurofins!$2:$2,0),4),"1","")&amp;($AN$5+$A26)),_xlfn.IFS(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26" s="24" t="e">
        <f ca="1" xml:space="preserve">
_xlfn.LET(_xlpm.GetVal,INDIRECT("Eurofins!"&amp;SUBSTITUTE(ADDRESS(1,MATCH(AA$3,Eurofins!$2:$2,0),4),"1","")&amp;($AN$5+$A26)),_xlfn.IFS(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26" s="24" t="e">
        <f ca="1" xml:space="preserve">
_xlfn.LET(_xlpm.GetVal,INDIRECT("Eurofins!"&amp;SUBSTITUTE(ADDRESS(1,MATCH(AB$3,Eurofins!$2:$2,0),4),"1","")&amp;($AN$5+$A26)),_xlfn.IFS(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26" s="24" t="e">
        <f ca="1" xml:space="preserve">
_xlfn.LET(_xlpm.GetVal,INDIRECT("Eurofins!"&amp;SUBSTITUTE(ADDRESS(1,MATCH(AC$3,Eurofins!$2:$2,0),4),"1","")&amp;($AN$5+$A26)),_xlfn.IFS(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26" s="24" t="e">
        <f ca="1" xml:space="preserve">
_xlfn.LET(_xlpm.GetVal,INDIRECT("Eurofins!"&amp;SUBSTITUTE(ADDRESS(1,MATCH(AD$3,Eurofins!$2:$2,0),4),"1","")&amp;($AN$5+$A26)),_xlfn.IFS(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26" s="24" t="e">
        <f ca="1" xml:space="preserve">
_xlfn.LET(_xlpm.GetVal,INDIRECT("Eurofins!"&amp;SUBSTITUTE(ADDRESS(1,MATCH(AE$3,Eurofins!$2:$2,0),4),"1","")&amp;($AN$5+$A26)),_xlfn.IFS(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26" s="24" t="e">
        <f ca="1" xml:space="preserve">
_xlfn.LET(_xlpm.GetVal,INDIRECT("Eurofins!"&amp;SUBSTITUTE(ADDRESS(1,MATCH(AF$3,Eurofins!$2:$2,0),4),"1","")&amp;($AN$5+$A26)),_xlfn.IFS(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26" s="24" t="e">
        <f ca="1" xml:space="preserve">
_xlfn.LET(_xlpm.GetVal,INDIRECT("Eurofins!"&amp;SUBSTITUTE(ADDRESS(1,MATCH(AG$3,Eurofins!$2:$2,0),4),"1","")&amp;($AN$5+$A26)),_xlfn.IFS(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26" s="25" t="str">
        <f ca="1">IF(SUMPRODUCT(--ISERROR(AI26:AJ26))&lt;2,IF(SUMIF(AI26:AJ26,"&lt;&gt;#VALUE!")&lt;=ALS_Jord_Kalk!BQ$4,"&lt;"&amp;ALS_Jord_Kalk!BQ$4,SUMIF(AI26:AJ26,"&lt;&gt;#VALUE!")),"#VALUE!")</f>
        <v>#VALUE!</v>
      </c>
      <c r="AI26" s="24" t="e">
        <f ca="1">_xlfn.IFS(INDIRECT("Eurofins!"&amp;SUBSTITUTE(ADDRESS(1,MATCH(AI$3,Eurofins!$2:$2,0),4),"1","")&amp;($AN$5+$A26))=0,"",INDIRECT("Eurofins!"&amp;SUBSTITUTE(ADDRESS(1,MATCH(AI$3,Eurofins!$2:$2,0),4),"1","")&amp;($AN$5+$A26))="nd","n.d.",LEFT(INDIRECT("Eurofins!"&amp;SUBSTITUTE(ADDRESS(1,MATCH(AI$3,Eurofins!$2:$2,0),4),"1","")&amp;($AN$5+$A26)),2)="&lt; ",IF(VALUE(SUBSTITUTE(SUBSTITUTE(INDIRECT("Eurofins!"&amp;SUBSTITUTE(ADDRESS(1,MATCH(AI$3,Eurofins!$2:$2,0),4),"1","")&amp;($AN$5+$A26))," ",""),"&lt;",""))*AI$2&lt;=BS$4,"&lt;"&amp;BS$4,"&lt;"&amp;VALUE(SUBSTITUTE(SUBSTITUTE(INDIRECT("Eurofins!"&amp;SUBSTITUTE(ADDRESS(1,MATCH(AI$3,Eurofins!$2:$2,0),4),"1","")&amp;($AN$5+$A26))," ",""),"&lt;",""))*AI$2),LEFT(INDIRECT("Eurofins!"&amp;SUBSTITUTE(ADDRESS(1,MATCH(AI$3,Eurofins!$2:$2,0),4),"1","")&amp;($AN$5+$A26)),1)="&lt;",IF(VALUE(SUBSTITUTE(SUBSTITUTE(INDIRECT("Eurofins!"&amp;SUBSTITUTE(ADDRESS(1,MATCH(AI$3,Eurofins!$2:$2,0),4),"1","")&amp;($AN$5+$A26))," ",""),"&lt;",""))*AI$2&lt;=BS$4,"&lt;"&amp;BS$4,"&lt;"&amp;VALUE(SUBSTITUTE(SUBSTITUTE(INDIRECT("Eurofins!"&amp;SUBSTITUTE(ADDRESS(1,MATCH(AI$3,Eurofins!$2:$2,0),4),"1","")&amp;($AN$5+$A26))," ",""),"&lt;",""))*AI$2),ISNUMBER(VALUE(INDIRECT("Eurofins!"&amp;SUBSTITUTE(ADDRESS(1,MATCH(AI$3,Eurofins!$2:$2,0),4),"1","")&amp;($AN$5+$A26)))),IF(VALUE(INDIRECT("Eurofins!"&amp;SUBSTITUTE(ADDRESS(1,MATCH(AI$3,Eurofins!$2:$2,0),4),"1","")&amp;($AN$5+$A26)))*AI$2&lt;=BS$4,"&lt;"&amp;BS$4,VALUE(INDIRECT("Eurofins!"&amp;SUBSTITUTE(ADDRESS(1,MATCH(AI$3,Eurofins!$2:$2,0),4),"1","")&amp;($AN$5+$A26)))))</f>
        <v>#N/A</v>
      </c>
      <c r="AJ26" s="24" t="e">
        <f ca="1">_xlfn.IFS(INDIRECT("Eurofins!"&amp;SUBSTITUTE(ADDRESS(1,MATCH(AJ$3,Eurofins!$2:$2,0),4),"1","")&amp;($AN$5+$A26))=0,"",INDIRECT("Eurofins!"&amp;SUBSTITUTE(ADDRESS(1,MATCH(AJ$3,Eurofins!$2:$2,0),4),"1","")&amp;($AN$5+$A26))="nd","n.d.",LEFT(INDIRECT("Eurofins!"&amp;SUBSTITUTE(ADDRESS(1,MATCH(AJ$3,Eurofins!$2:$2,0),4),"1","")&amp;($AN$5+$A26)),2)="&lt; ",IF(VALUE(SUBSTITUTE(SUBSTITUTE(INDIRECT("Eurofins!"&amp;SUBSTITUTE(ADDRESS(1,MATCH(AJ$3,Eurofins!$2:$2,0),4),"1","")&amp;($AN$5+$A26))," ",""),"&lt;",""))*AJ$2&lt;=BT$4,"&lt;"&amp;BT$4,"&lt;"&amp;VALUE(SUBSTITUTE(SUBSTITUTE(INDIRECT("Eurofins!"&amp;SUBSTITUTE(ADDRESS(1,MATCH(AJ$3,Eurofins!$2:$2,0),4),"1","")&amp;($AN$5+$A26))," ",""),"&lt;",""))*AJ$2),LEFT(INDIRECT("Eurofins!"&amp;SUBSTITUTE(ADDRESS(1,MATCH(AJ$3,Eurofins!$2:$2,0),4),"1","")&amp;($AN$5+$A26)),1)="&lt;",IF(VALUE(SUBSTITUTE(SUBSTITUTE(INDIRECT("Eurofins!"&amp;SUBSTITUTE(ADDRESS(1,MATCH(AJ$3,Eurofins!$2:$2,0),4),"1","")&amp;($AN$5+$A26))," ",""),"&lt;",""))*AJ$2&lt;=BT$4,"&lt;"&amp;BT$4,"&lt;"&amp;VALUE(SUBSTITUTE(SUBSTITUTE(INDIRECT("Eurofins!"&amp;SUBSTITUTE(ADDRESS(1,MATCH(AJ$3,Eurofins!$2:$2,0),4),"1","")&amp;($AN$5+$A26))," ",""),"&lt;",""))*AJ$2),ISNUMBER(VALUE(INDIRECT("Eurofins!"&amp;SUBSTITUTE(ADDRESS(1,MATCH(AJ$3,Eurofins!$2:$2,0),4),"1","")&amp;($AN$5+$A26)))),IF(VALUE(INDIRECT("Eurofins!"&amp;SUBSTITUTE(ADDRESS(1,MATCH(AJ$3,Eurofins!$2:$2,0),4),"1","")&amp;($AN$5+$A26)))*AJ$2&lt;=BT$4,"&lt;"&amp;BT$4,VALUE(INDIRECT("Eurofins!"&amp;SUBSTITUTE(ADDRESS(1,MATCH(AJ$3,Eurofins!$2:$2,0),4),"1","")&amp;($AN$5+$A26)))))</f>
        <v>#N/A</v>
      </c>
      <c r="AP26" s="16"/>
      <c r="AQ26" s="7"/>
      <c r="AS26" s="17"/>
    </row>
    <row r="27" spans="1:45" x14ac:dyDescent="0.25">
      <c r="A27">
        <f t="shared" ca="1" si="4"/>
        <v>24</v>
      </c>
      <c r="B27" t="e">
        <f t="shared" ca="1" si="2"/>
        <v>#REF!</v>
      </c>
      <c r="C27" t="str">
        <f t="shared" ca="1" si="5"/>
        <v/>
      </c>
      <c r="D27" s="22" t="e">
        <f ca="1">_xlfn.IFS(INDIRECT("Eurofins!"&amp;SUBSTITUTE(ADDRESS(1,MATCH(D$3,Eurofins!$2:$2,0),4),"1","")&amp;($AN$5+$A27))=0,"",INDIRECT("Eurofins!"&amp;SUBSTITUTE(ADDRESS(1,MATCH(D$3,Eurofins!$2:$2,0),4),"1","")&amp;($AN$5+$A27))="nd","n.d.",LEFT(INDIRECT("Eurofins!"&amp;SUBSTITUTE(ADDRESS(1,MATCH(D$3,Eurofins!$2:$2,0),4),"1","")&amp;($AN$5+$A27)),2)="&lt; ","&lt;&lt;",LEFT(INDIRECT("Eurofins!"&amp;SUBSTITUTE(ADDRESS(1,MATCH(D$3,Eurofins!$2:$2,0),4),"1","")&amp;($AN$5+$A27)),1)="&lt;","&lt;",NOT(ISERROR(VALUE(INDIRECT("Eurofins!"&amp;SUBSTITUTE(ADDRESS(1,MATCH(D$3,Eurofins!$2:$2,0),4),"1","")&amp;($AN$5+$A27))))),VALUE(INDIRECT("Eurofins!"&amp;SUBSTITUTE(ADDRESS(1,MATCH(D$3,Eurofins!$2:$2,0),4),"1","")&amp;($AN$5+$A27))))</f>
        <v>#N/A</v>
      </c>
      <c r="E27" s="22" t="e">
        <f ca="1">_xlfn.IFS(INDIRECT("Eurofins!"&amp;SUBSTITUTE(ADDRESS(1,MATCH(E$3,Eurofins!$2:$2,0),4),"1","")&amp;($AN$5+$A27))=0,"",INDIRECT("Eurofins!"&amp;SUBSTITUTE(ADDRESS(1,MATCH(E$3,Eurofins!$2:$2,0),4),"1","")&amp;($AN$5+$A27))="nd","n.d.",LEFT(INDIRECT("Eurofins!"&amp;SUBSTITUTE(ADDRESS(1,MATCH(E$3,Eurofins!$2:$2,0),4),"1","")&amp;($AN$5+$A27)),2)="&lt; ","&lt;&lt;",LEFT(INDIRECT("Eurofins!"&amp;SUBSTITUTE(ADDRESS(1,MATCH(E$3,Eurofins!$2:$2,0),4),"1","")&amp;($AN$5+$A27)),1)="&lt;","&lt;",NOT(ISERROR(VALUE(INDIRECT("Eurofins!"&amp;SUBSTITUTE(ADDRESS(1,MATCH(E$3,Eurofins!$2:$2,0),4),"1","")&amp;($AN$5+$A27))))),VALUE(INDIRECT("Eurofins!"&amp;SUBSTITUTE(ADDRESS(1,MATCH(E$3,Eurofins!$2:$2,0),4),"1","")&amp;($AN$5+$A27))))</f>
        <v>#N/A</v>
      </c>
      <c r="F27" s="22" t="e">
        <f ca="1">_xlfn.IFS(INDIRECT("Eurofins!"&amp;SUBSTITUTE(ADDRESS(1,MATCH(F$3,Eurofins!$2:$2,0),4),"1","")&amp;($AN$5+$A27))=0,"",INDIRECT("Eurofins!"&amp;SUBSTITUTE(ADDRESS(1,MATCH(F$3,Eurofins!$2:$2,0),4),"1","")&amp;($AN$5+$A27))="nd","n.d.",LEFT(INDIRECT("Eurofins!"&amp;SUBSTITUTE(ADDRESS(1,MATCH(F$3,Eurofins!$2:$2,0),4),"1","")&amp;($AN$5+$A27)),2)="&lt; ","&lt;&lt;",LEFT(INDIRECT("Eurofins!"&amp;SUBSTITUTE(ADDRESS(1,MATCH(F$3,Eurofins!$2:$2,0),4),"1","")&amp;($AN$5+$A27)),1)="&lt;","&lt;",NOT(ISERROR(VALUE(INDIRECT("Eurofins!"&amp;SUBSTITUTE(ADDRESS(1,MATCH(F$3,Eurofins!$2:$2,0),4),"1","")&amp;($AN$5+$A27))))),VALUE(INDIRECT("Eurofins!"&amp;SUBSTITUTE(ADDRESS(1,MATCH(F$3,Eurofins!$2:$2,0),4),"1","")&amp;($AN$5+$A27))))</f>
        <v>#N/A</v>
      </c>
      <c r="G27" s="24" t="e">
        <f ca="1" xml:space="preserve">
_xlfn.LET(_xlpm.GetVal,INDIRECT("Eurofins!"&amp;SUBSTITUTE(ADDRESS(1,MATCH(G$3,Eurofins!$2:$2,0),4),"1","")&amp;($AN$5+$A27)),_xlfn.IFS(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27" s="24" t="e">
        <f ca="1" xml:space="preserve">
_xlfn.LET(_xlpm.GetVal,INDIRECT("Eurofins!"&amp;SUBSTITUTE(ADDRESS(1,MATCH(H$3,Eurofins!$2:$2,0),4),"1","")&amp;($AN$5+$A27)),_xlfn.IFS(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27" s="24" t="e">
        <f ca="1" xml:space="preserve">
_xlfn.LET(_xlpm.GetVal,INDIRECT("Eurofins!"&amp;SUBSTITUTE(ADDRESS(1,MATCH(I$3,Eurofins!$2:$2,0),4),"1","")&amp;($AN$5+$A27)),_xlfn.IFS(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27" s="24" t="e">
        <f ca="1" xml:space="preserve">
_xlfn.LET(_xlpm.GetVal,INDIRECT("Eurofins!"&amp;SUBSTITUTE(ADDRESS(1,MATCH(J$3,Eurofins!$2:$2,0),4),"1","")&amp;($AN$5+$A27)),_xlfn.IFS(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27" s="24" t="e">
        <f ca="1" xml:space="preserve">
_xlfn.LET(_xlpm.GetVal,INDIRECT("Eurofins!"&amp;SUBSTITUTE(ADDRESS(1,MATCH(K$3,Eurofins!$2:$2,0),4),"1","")&amp;($AN$5+$A27)),_xlfn.IFS(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27" s="24" t="e">
        <f ca="1" xml:space="preserve">
_xlfn.LET(_xlpm.GetVal,INDIRECT("Eurofins!"&amp;SUBSTITUTE(ADDRESS(1,MATCH(L$3,Eurofins!$2:$2,0),4),"1","")&amp;($AN$5+$A27)),_xlfn.IFS(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27" s="24" t="e">
        <f ca="1" xml:space="preserve">
_xlfn.LET(_xlpm.GetVal,INDIRECT("Eurofins!"&amp;SUBSTITUTE(ADDRESS(1,MATCH(M$3,Eurofins!$2:$2,0),4),"1","")&amp;($AN$5+$A27)),_xlfn.IFS(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27" s="24" t="e">
        <f ca="1" xml:space="preserve">
_xlfn.LET(_xlpm.GetVal,INDIRECT("Eurofins!"&amp;SUBSTITUTE(ADDRESS(1,MATCH(N$3,Eurofins!$2:$2,0),4),"1","")&amp;($AN$5+$A27)),_xlfn.IFS(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27" s="24" t="e">
        <f ca="1" xml:space="preserve">
_xlfn.LET(_xlpm.GetVal,INDIRECT("Eurofins!"&amp;SUBSTITUTE(ADDRESS(1,MATCH(O$3,Eurofins!$2:$2,0),4),"1","")&amp;($AN$5+$A27)),_xlfn.IFS(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27" s="27" t="e">
        <f ca="1">_xlfn.LET(_xlpm.GetVal,INDIRECT("Eurofins!"&amp;SUBSTITUTE(ADDRESS(1,MATCH(P$3,Eurofins!$2:$2,0),4),"1","")&amp;($AN$5+$A27)),
_xlfn.IFS(
(_xlpm.GetVal)=0,
IF($AR$23,IF(INDIRECT("Eurofins!"&amp;$AR$28&amp;($AN$5+$A27))="nd","n.d.",VALUE(INDIRECT("Eurofins!"&amp;$AR$28&amp;($AN$5+$A27)))),""),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27" s="27" t="e">
        <f ca="1">_xlfn.LET(_xlpm.GetVal,INDIRECT("Eurofins!"&amp;SUBSTITUTE(ADDRESS(1,MATCH(Q$3,Eurofins!$2:$2,0),4),"1","")&amp;($AN$5+$A27)),
_xlfn.IFS(
(_xlpm.GetVal)=0,
IF($AR$15,IF(INDIRECT("Eurofins!"&amp;$AR$20&amp;($AN$5+$A27))="nd","n.d.",VALUE(INDIRECT("Eurofins!"&amp;$AR$20&amp;($AN$5+$A27)))),""),
(_xlpm.GetVal)="nd",
"n.d.",
LEFT(_xlpm.GetVal,1)="&lt;",
IF(Q25&lt;&gt;1,"&lt;"&amp;VALUE(SUBSTITUTE(SUBSTITUTE(_xlpm.GetVal,"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27" s="24" t="e">
        <f ca="1" xml:space="preserve">
_xlfn.LET(_xlpm.GetVal,INDIRECT("Eurofins!"&amp;SUBSTITUTE(ADDRESS(1,MATCH(R$3,Eurofins!$2:$2,0),4),"1","")&amp;($AN$5+$A27)),_xlfn.IFS(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27" s="24" t="e">
        <f ca="1" xml:space="preserve">
_xlfn.LET(_xlpm.GetVal,INDIRECT("Eurofins!"&amp;SUBSTITUTE(ADDRESS(1,MATCH(S$3,Eurofins!$2:$2,0),4),"1","")&amp;($AN$5+$A27)),_xlfn.IFS(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27" s="24" t="e">
        <f ca="1" xml:space="preserve">
_xlfn.LET(_xlpm.GetVal,INDIRECT("Eurofins!"&amp;SUBSTITUTE(ADDRESS(1,MATCH(T$3,Eurofins!$2:$2,0),4),"1","")&amp;($AN$5+$A27)),_xlfn.IFS(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27" s="24" t="e">
        <f ca="1" xml:space="preserve">
_xlfn.LET(_xlpm.GetVal,INDIRECT("Eurofins!"&amp;SUBSTITUTE(ADDRESS(1,MATCH(U$3,Eurofins!$2:$2,0),4),"1","")&amp;($AN$5+$A27)),_xlfn.IFS(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27" s="24" t="e">
        <f ca="1" xml:space="preserve">
_xlfn.LET(_xlpm.GetVal,INDIRECT("Eurofins!"&amp;SUBSTITUTE(ADDRESS(1,MATCH(V$3,Eurofins!$2:$2,0),4),"1","")&amp;($AN$5+$A27)),_xlfn.IFS(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27" s="24" t="e">
        <f ca="1" xml:space="preserve">
_xlfn.LET(_xlpm.GetVal,INDIRECT("Eurofins!"&amp;SUBSTITUTE(ADDRESS(1,MATCH(W$3,Eurofins!$2:$2,0),4),"1","")&amp;($AN$5+$A27)),_xlfn.IFS(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27" s="24" t="e">
        <f ca="1" xml:space="preserve">
_xlfn.LET(_xlpm.GetVal,INDIRECT("Eurofins!"&amp;SUBSTITUTE(ADDRESS(1,MATCH(X$3,Eurofins!$2:$2,0),4),"1","")&amp;($AN$5+$A27)),_xlfn.IFS(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27" s="24" t="e">
        <f ca="1" xml:space="preserve">
_xlfn.LET(_xlpm.GetVal,INDIRECT("Eurofins!"&amp;SUBSTITUTE(ADDRESS(1,MATCH(Y$3,Eurofins!$2:$2,0),4),"1","")&amp;($AN$5+$A27)),_xlfn.IFS(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27" s="24" t="e">
        <f ca="1" xml:space="preserve">
_xlfn.LET(_xlpm.GetVal,INDIRECT("Eurofins!"&amp;SUBSTITUTE(ADDRESS(1,MATCH(Z$3,Eurofins!$2:$2,0),4),"1","")&amp;($AN$5+$A27)),_xlfn.IFS(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27" s="24" t="e">
        <f ca="1" xml:space="preserve">
_xlfn.LET(_xlpm.GetVal,INDIRECT("Eurofins!"&amp;SUBSTITUTE(ADDRESS(1,MATCH(AA$3,Eurofins!$2:$2,0),4),"1","")&amp;($AN$5+$A27)),_xlfn.IFS(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27" s="24" t="e">
        <f ca="1" xml:space="preserve">
_xlfn.LET(_xlpm.GetVal,INDIRECT("Eurofins!"&amp;SUBSTITUTE(ADDRESS(1,MATCH(AB$3,Eurofins!$2:$2,0),4),"1","")&amp;($AN$5+$A27)),_xlfn.IFS(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27" s="24" t="e">
        <f ca="1" xml:space="preserve">
_xlfn.LET(_xlpm.GetVal,INDIRECT("Eurofins!"&amp;SUBSTITUTE(ADDRESS(1,MATCH(AC$3,Eurofins!$2:$2,0),4),"1","")&amp;($AN$5+$A27)),_xlfn.IFS(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27" s="24" t="e">
        <f ca="1" xml:space="preserve">
_xlfn.LET(_xlpm.GetVal,INDIRECT("Eurofins!"&amp;SUBSTITUTE(ADDRESS(1,MATCH(AD$3,Eurofins!$2:$2,0),4),"1","")&amp;($AN$5+$A27)),_xlfn.IFS(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27" s="24" t="e">
        <f ca="1" xml:space="preserve">
_xlfn.LET(_xlpm.GetVal,INDIRECT("Eurofins!"&amp;SUBSTITUTE(ADDRESS(1,MATCH(AE$3,Eurofins!$2:$2,0),4),"1","")&amp;($AN$5+$A27)),_xlfn.IFS(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27" s="24" t="e">
        <f ca="1" xml:space="preserve">
_xlfn.LET(_xlpm.GetVal,INDIRECT("Eurofins!"&amp;SUBSTITUTE(ADDRESS(1,MATCH(AF$3,Eurofins!$2:$2,0),4),"1","")&amp;($AN$5+$A27)),_xlfn.IFS(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27" s="24" t="e">
        <f ca="1" xml:space="preserve">
_xlfn.LET(_xlpm.GetVal,INDIRECT("Eurofins!"&amp;SUBSTITUTE(ADDRESS(1,MATCH(AG$3,Eurofins!$2:$2,0),4),"1","")&amp;($AN$5+$A27)),_xlfn.IFS(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27" s="25" t="str">
        <f ca="1">IF(SUMPRODUCT(--ISERROR(AI27:AJ27))&lt;2,IF(SUMIF(AI27:AJ27,"&lt;&gt;#VALUE!")&lt;=ALS_Jord_Kalk!BQ$4,"&lt;"&amp;ALS_Jord_Kalk!BQ$4,SUMIF(AI27:AJ27,"&lt;&gt;#VALUE!")),"#VALUE!")</f>
        <v>#VALUE!</v>
      </c>
      <c r="AI27" s="24" t="e">
        <f ca="1">_xlfn.IFS(INDIRECT("Eurofins!"&amp;SUBSTITUTE(ADDRESS(1,MATCH(AI$3,Eurofins!$2:$2,0),4),"1","")&amp;($AN$5+$A27))=0,"",INDIRECT("Eurofins!"&amp;SUBSTITUTE(ADDRESS(1,MATCH(AI$3,Eurofins!$2:$2,0),4),"1","")&amp;($AN$5+$A27))="nd","n.d.",LEFT(INDIRECT("Eurofins!"&amp;SUBSTITUTE(ADDRESS(1,MATCH(AI$3,Eurofins!$2:$2,0),4),"1","")&amp;($AN$5+$A27)),2)="&lt; ",IF(VALUE(SUBSTITUTE(SUBSTITUTE(INDIRECT("Eurofins!"&amp;SUBSTITUTE(ADDRESS(1,MATCH(AI$3,Eurofins!$2:$2,0),4),"1","")&amp;($AN$5+$A27))," ",""),"&lt;",""))*AI$2&lt;=BS$4,"&lt;"&amp;BS$4,"&lt;"&amp;VALUE(SUBSTITUTE(SUBSTITUTE(INDIRECT("Eurofins!"&amp;SUBSTITUTE(ADDRESS(1,MATCH(AI$3,Eurofins!$2:$2,0),4),"1","")&amp;($AN$5+$A27))," ",""),"&lt;",""))*AI$2),LEFT(INDIRECT("Eurofins!"&amp;SUBSTITUTE(ADDRESS(1,MATCH(AI$3,Eurofins!$2:$2,0),4),"1","")&amp;($AN$5+$A27)),1)="&lt;",IF(VALUE(SUBSTITUTE(SUBSTITUTE(INDIRECT("Eurofins!"&amp;SUBSTITUTE(ADDRESS(1,MATCH(AI$3,Eurofins!$2:$2,0),4),"1","")&amp;($AN$5+$A27))," ",""),"&lt;",""))*AI$2&lt;=BS$4,"&lt;"&amp;BS$4,"&lt;"&amp;VALUE(SUBSTITUTE(SUBSTITUTE(INDIRECT("Eurofins!"&amp;SUBSTITUTE(ADDRESS(1,MATCH(AI$3,Eurofins!$2:$2,0),4),"1","")&amp;($AN$5+$A27))," ",""),"&lt;",""))*AI$2),ISNUMBER(VALUE(INDIRECT("Eurofins!"&amp;SUBSTITUTE(ADDRESS(1,MATCH(AI$3,Eurofins!$2:$2,0),4),"1","")&amp;($AN$5+$A27)))),IF(VALUE(INDIRECT("Eurofins!"&amp;SUBSTITUTE(ADDRESS(1,MATCH(AI$3,Eurofins!$2:$2,0),4),"1","")&amp;($AN$5+$A27)))*AI$2&lt;=BS$4,"&lt;"&amp;BS$4,VALUE(INDIRECT("Eurofins!"&amp;SUBSTITUTE(ADDRESS(1,MATCH(AI$3,Eurofins!$2:$2,0),4),"1","")&amp;($AN$5+$A27)))))</f>
        <v>#N/A</v>
      </c>
      <c r="AJ27" s="24" t="e">
        <f ca="1">_xlfn.IFS(INDIRECT("Eurofins!"&amp;SUBSTITUTE(ADDRESS(1,MATCH(AJ$3,Eurofins!$2:$2,0),4),"1","")&amp;($AN$5+$A27))=0,"",INDIRECT("Eurofins!"&amp;SUBSTITUTE(ADDRESS(1,MATCH(AJ$3,Eurofins!$2:$2,0),4),"1","")&amp;($AN$5+$A27))="nd","n.d.",LEFT(INDIRECT("Eurofins!"&amp;SUBSTITUTE(ADDRESS(1,MATCH(AJ$3,Eurofins!$2:$2,0),4),"1","")&amp;($AN$5+$A27)),2)="&lt; ",IF(VALUE(SUBSTITUTE(SUBSTITUTE(INDIRECT("Eurofins!"&amp;SUBSTITUTE(ADDRESS(1,MATCH(AJ$3,Eurofins!$2:$2,0),4),"1","")&amp;($AN$5+$A27))," ",""),"&lt;",""))*AJ$2&lt;=BT$4,"&lt;"&amp;BT$4,"&lt;"&amp;VALUE(SUBSTITUTE(SUBSTITUTE(INDIRECT("Eurofins!"&amp;SUBSTITUTE(ADDRESS(1,MATCH(AJ$3,Eurofins!$2:$2,0),4),"1","")&amp;($AN$5+$A27))," ",""),"&lt;",""))*AJ$2),LEFT(INDIRECT("Eurofins!"&amp;SUBSTITUTE(ADDRESS(1,MATCH(AJ$3,Eurofins!$2:$2,0),4),"1","")&amp;($AN$5+$A27)),1)="&lt;",IF(VALUE(SUBSTITUTE(SUBSTITUTE(INDIRECT("Eurofins!"&amp;SUBSTITUTE(ADDRESS(1,MATCH(AJ$3,Eurofins!$2:$2,0),4),"1","")&amp;($AN$5+$A27))," ",""),"&lt;",""))*AJ$2&lt;=BT$4,"&lt;"&amp;BT$4,"&lt;"&amp;VALUE(SUBSTITUTE(SUBSTITUTE(INDIRECT("Eurofins!"&amp;SUBSTITUTE(ADDRESS(1,MATCH(AJ$3,Eurofins!$2:$2,0),4),"1","")&amp;($AN$5+$A27))," ",""),"&lt;",""))*AJ$2),ISNUMBER(VALUE(INDIRECT("Eurofins!"&amp;SUBSTITUTE(ADDRESS(1,MATCH(AJ$3,Eurofins!$2:$2,0),4),"1","")&amp;($AN$5+$A27)))),IF(VALUE(INDIRECT("Eurofins!"&amp;SUBSTITUTE(ADDRESS(1,MATCH(AJ$3,Eurofins!$2:$2,0),4),"1","")&amp;($AN$5+$A27)))*AJ$2&lt;=BT$4,"&lt;"&amp;BT$4,VALUE(INDIRECT("Eurofins!"&amp;SUBSTITUTE(ADDRESS(1,MATCH(AJ$3,Eurofins!$2:$2,0),4),"1","")&amp;($AN$5+$A27)))))</f>
        <v>#N/A</v>
      </c>
      <c r="AP27" s="16" t="s">
        <v>66</v>
      </c>
      <c r="AR27" t="e" cm="1">
        <f t="array" ref="AR27">SUBSTITUTE(ADDRESS(1,_xlfn.AGGREGATE(15,6,(Eurofins!2:2=$P$3)/(Eurofins!2:2=$P$3)*COLUMN(Eurofins!2:2),1),4),"1","")</f>
        <v>#NUM!</v>
      </c>
      <c r="AS27" s="17"/>
    </row>
    <row r="28" spans="1:45" x14ac:dyDescent="0.25">
      <c r="A28">
        <f t="shared" ca="1" si="4"/>
        <v>25</v>
      </c>
      <c r="B28" t="e">
        <f t="shared" ca="1" si="2"/>
        <v>#REF!</v>
      </c>
      <c r="C28" t="str">
        <f t="shared" ca="1" si="5"/>
        <v/>
      </c>
      <c r="D28" s="22" t="e">
        <f ca="1">_xlfn.IFS(INDIRECT("Eurofins!"&amp;SUBSTITUTE(ADDRESS(1,MATCH(D$3,Eurofins!$2:$2,0),4),"1","")&amp;($AN$5+$A28))=0,"",INDIRECT("Eurofins!"&amp;SUBSTITUTE(ADDRESS(1,MATCH(D$3,Eurofins!$2:$2,0),4),"1","")&amp;($AN$5+$A28))="nd","n.d.",LEFT(INDIRECT("Eurofins!"&amp;SUBSTITUTE(ADDRESS(1,MATCH(D$3,Eurofins!$2:$2,0),4),"1","")&amp;($AN$5+$A28)),2)="&lt; ","&lt;&lt;",LEFT(INDIRECT("Eurofins!"&amp;SUBSTITUTE(ADDRESS(1,MATCH(D$3,Eurofins!$2:$2,0),4),"1","")&amp;($AN$5+$A28)),1)="&lt;","&lt;",NOT(ISERROR(VALUE(INDIRECT("Eurofins!"&amp;SUBSTITUTE(ADDRESS(1,MATCH(D$3,Eurofins!$2:$2,0),4),"1","")&amp;($AN$5+$A28))))),VALUE(INDIRECT("Eurofins!"&amp;SUBSTITUTE(ADDRESS(1,MATCH(D$3,Eurofins!$2:$2,0),4),"1","")&amp;($AN$5+$A28))))</f>
        <v>#N/A</v>
      </c>
      <c r="E28" s="22" t="e">
        <f ca="1">_xlfn.IFS(INDIRECT("Eurofins!"&amp;SUBSTITUTE(ADDRESS(1,MATCH(E$3,Eurofins!$2:$2,0),4),"1","")&amp;($AN$5+$A28))=0,"",INDIRECT("Eurofins!"&amp;SUBSTITUTE(ADDRESS(1,MATCH(E$3,Eurofins!$2:$2,0),4),"1","")&amp;($AN$5+$A28))="nd","n.d.",LEFT(INDIRECT("Eurofins!"&amp;SUBSTITUTE(ADDRESS(1,MATCH(E$3,Eurofins!$2:$2,0),4),"1","")&amp;($AN$5+$A28)),2)="&lt; ","&lt;&lt;",LEFT(INDIRECT("Eurofins!"&amp;SUBSTITUTE(ADDRESS(1,MATCH(E$3,Eurofins!$2:$2,0),4),"1","")&amp;($AN$5+$A28)),1)="&lt;","&lt;",NOT(ISERROR(VALUE(INDIRECT("Eurofins!"&amp;SUBSTITUTE(ADDRESS(1,MATCH(E$3,Eurofins!$2:$2,0),4),"1","")&amp;($AN$5+$A28))))),VALUE(INDIRECT("Eurofins!"&amp;SUBSTITUTE(ADDRESS(1,MATCH(E$3,Eurofins!$2:$2,0),4),"1","")&amp;($AN$5+$A28))))</f>
        <v>#N/A</v>
      </c>
      <c r="F28" s="22" t="e">
        <f ca="1">_xlfn.IFS(INDIRECT("Eurofins!"&amp;SUBSTITUTE(ADDRESS(1,MATCH(F$3,Eurofins!$2:$2,0),4),"1","")&amp;($AN$5+$A28))=0,"",INDIRECT("Eurofins!"&amp;SUBSTITUTE(ADDRESS(1,MATCH(F$3,Eurofins!$2:$2,0),4),"1","")&amp;($AN$5+$A28))="nd","n.d.",LEFT(INDIRECT("Eurofins!"&amp;SUBSTITUTE(ADDRESS(1,MATCH(F$3,Eurofins!$2:$2,0),4),"1","")&amp;($AN$5+$A28)),2)="&lt; ","&lt;&lt;",LEFT(INDIRECT("Eurofins!"&amp;SUBSTITUTE(ADDRESS(1,MATCH(F$3,Eurofins!$2:$2,0),4),"1","")&amp;($AN$5+$A28)),1)="&lt;","&lt;",NOT(ISERROR(VALUE(INDIRECT("Eurofins!"&amp;SUBSTITUTE(ADDRESS(1,MATCH(F$3,Eurofins!$2:$2,0),4),"1","")&amp;($AN$5+$A28))))),VALUE(INDIRECT("Eurofins!"&amp;SUBSTITUTE(ADDRESS(1,MATCH(F$3,Eurofins!$2:$2,0),4),"1","")&amp;($AN$5+$A28))))</f>
        <v>#N/A</v>
      </c>
      <c r="G28" s="24" t="e">
        <f ca="1" xml:space="preserve">
_xlfn.LET(_xlpm.GetVal,INDIRECT("Eurofins!"&amp;SUBSTITUTE(ADDRESS(1,MATCH(G$3,Eurofins!$2:$2,0),4),"1","")&amp;($AN$5+$A28)),_xlfn.IFS(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28" s="24" t="e">
        <f ca="1" xml:space="preserve">
_xlfn.LET(_xlpm.GetVal,INDIRECT("Eurofins!"&amp;SUBSTITUTE(ADDRESS(1,MATCH(H$3,Eurofins!$2:$2,0),4),"1","")&amp;($AN$5+$A28)),_xlfn.IFS(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28" s="24" t="e">
        <f ca="1" xml:space="preserve">
_xlfn.LET(_xlpm.GetVal,INDIRECT("Eurofins!"&amp;SUBSTITUTE(ADDRESS(1,MATCH(I$3,Eurofins!$2:$2,0),4),"1","")&amp;($AN$5+$A28)),_xlfn.IFS(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28" s="24" t="e">
        <f ca="1" xml:space="preserve">
_xlfn.LET(_xlpm.GetVal,INDIRECT("Eurofins!"&amp;SUBSTITUTE(ADDRESS(1,MATCH(J$3,Eurofins!$2:$2,0),4),"1","")&amp;($AN$5+$A28)),_xlfn.IFS(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28" s="24" t="e">
        <f ca="1" xml:space="preserve">
_xlfn.LET(_xlpm.GetVal,INDIRECT("Eurofins!"&amp;SUBSTITUTE(ADDRESS(1,MATCH(K$3,Eurofins!$2:$2,0),4),"1","")&amp;($AN$5+$A28)),_xlfn.IFS(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28" s="24" t="e">
        <f ca="1" xml:space="preserve">
_xlfn.LET(_xlpm.GetVal,INDIRECT("Eurofins!"&amp;SUBSTITUTE(ADDRESS(1,MATCH(L$3,Eurofins!$2:$2,0),4),"1","")&amp;($AN$5+$A28)),_xlfn.IFS(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28" s="24" t="e">
        <f ca="1" xml:space="preserve">
_xlfn.LET(_xlpm.GetVal,INDIRECT("Eurofins!"&amp;SUBSTITUTE(ADDRESS(1,MATCH(M$3,Eurofins!$2:$2,0),4),"1","")&amp;($AN$5+$A28)),_xlfn.IFS(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28" s="24" t="e">
        <f ca="1" xml:space="preserve">
_xlfn.LET(_xlpm.GetVal,INDIRECT("Eurofins!"&amp;SUBSTITUTE(ADDRESS(1,MATCH(N$3,Eurofins!$2:$2,0),4),"1","")&amp;($AN$5+$A28)),_xlfn.IFS(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28" s="24" t="e">
        <f ca="1" xml:space="preserve">
_xlfn.LET(_xlpm.GetVal,INDIRECT("Eurofins!"&amp;SUBSTITUTE(ADDRESS(1,MATCH(O$3,Eurofins!$2:$2,0),4),"1","")&amp;($AN$5+$A28)),_xlfn.IFS(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28" s="27" t="e">
        <f ca="1">_xlfn.LET(_xlpm.GetVal,INDIRECT("Eurofins!"&amp;SUBSTITUTE(ADDRESS(1,MATCH(P$3,Eurofins!$2:$2,0),4),"1","")&amp;($AN$5+$A28)),
_xlfn.IFS(
(_xlpm.GetVal)=0,
IF($AR$23,IF(INDIRECT("Eurofins!"&amp;$AR$28&amp;($AN$5+$A28))="nd","n.d.",VALUE(INDIRECT("Eurofins!"&amp;$AR$28&amp;($AN$5+$A28)))),""),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28" s="27" t="e">
        <f ca="1">_xlfn.LET(_xlpm.GetVal,INDIRECT("Eurofins!"&amp;SUBSTITUTE(ADDRESS(1,MATCH(Q$3,Eurofins!$2:$2,0),4),"1","")&amp;($AN$5+$A28)),
_xlfn.IFS(
(_xlpm.GetVal)=0,
IF($AR$15,IF(INDIRECT("Eurofins!"&amp;$AR$20&amp;($AN$5+$A28))="nd","n.d.",VALUE(INDIRECT("Eurofins!"&amp;$AR$20&amp;($AN$5+$A28)))),""),
(_xlpm.GetVal)="nd",
"n.d.",
LEFT(_xlpm.GetVal,1)="&lt;",
IF(Q26&lt;&gt;1,"&lt;"&amp;VALUE(SUBSTITUTE(SUBSTITUTE(_xlpm.GetVal,"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28" s="24" t="e">
        <f ca="1" xml:space="preserve">
_xlfn.LET(_xlpm.GetVal,INDIRECT("Eurofins!"&amp;SUBSTITUTE(ADDRESS(1,MATCH(R$3,Eurofins!$2:$2,0),4),"1","")&amp;($AN$5+$A28)),_xlfn.IFS(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28" s="24" t="e">
        <f ca="1" xml:space="preserve">
_xlfn.LET(_xlpm.GetVal,INDIRECT("Eurofins!"&amp;SUBSTITUTE(ADDRESS(1,MATCH(S$3,Eurofins!$2:$2,0),4),"1","")&amp;($AN$5+$A28)),_xlfn.IFS(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28" s="24" t="e">
        <f ca="1" xml:space="preserve">
_xlfn.LET(_xlpm.GetVal,INDIRECT("Eurofins!"&amp;SUBSTITUTE(ADDRESS(1,MATCH(T$3,Eurofins!$2:$2,0),4),"1","")&amp;($AN$5+$A28)),_xlfn.IFS(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28" s="24" t="e">
        <f ca="1" xml:space="preserve">
_xlfn.LET(_xlpm.GetVal,INDIRECT("Eurofins!"&amp;SUBSTITUTE(ADDRESS(1,MATCH(U$3,Eurofins!$2:$2,0),4),"1","")&amp;($AN$5+$A28)),_xlfn.IFS(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28" s="24" t="e">
        <f ca="1" xml:space="preserve">
_xlfn.LET(_xlpm.GetVal,INDIRECT("Eurofins!"&amp;SUBSTITUTE(ADDRESS(1,MATCH(V$3,Eurofins!$2:$2,0),4),"1","")&amp;($AN$5+$A28)),_xlfn.IFS(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28" s="24" t="e">
        <f ca="1" xml:space="preserve">
_xlfn.LET(_xlpm.GetVal,INDIRECT("Eurofins!"&amp;SUBSTITUTE(ADDRESS(1,MATCH(W$3,Eurofins!$2:$2,0),4),"1","")&amp;($AN$5+$A28)),_xlfn.IFS(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28" s="24" t="e">
        <f ca="1" xml:space="preserve">
_xlfn.LET(_xlpm.GetVal,INDIRECT("Eurofins!"&amp;SUBSTITUTE(ADDRESS(1,MATCH(X$3,Eurofins!$2:$2,0),4),"1","")&amp;($AN$5+$A28)),_xlfn.IFS(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28" s="24" t="e">
        <f ca="1" xml:space="preserve">
_xlfn.LET(_xlpm.GetVal,INDIRECT("Eurofins!"&amp;SUBSTITUTE(ADDRESS(1,MATCH(Y$3,Eurofins!$2:$2,0),4),"1","")&amp;($AN$5+$A28)),_xlfn.IFS(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28" s="24" t="e">
        <f ca="1" xml:space="preserve">
_xlfn.LET(_xlpm.GetVal,INDIRECT("Eurofins!"&amp;SUBSTITUTE(ADDRESS(1,MATCH(Z$3,Eurofins!$2:$2,0),4),"1","")&amp;($AN$5+$A28)),_xlfn.IFS(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28" s="24" t="e">
        <f ca="1" xml:space="preserve">
_xlfn.LET(_xlpm.GetVal,INDIRECT("Eurofins!"&amp;SUBSTITUTE(ADDRESS(1,MATCH(AA$3,Eurofins!$2:$2,0),4),"1","")&amp;($AN$5+$A28)),_xlfn.IFS(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28" s="24" t="e">
        <f ca="1" xml:space="preserve">
_xlfn.LET(_xlpm.GetVal,INDIRECT("Eurofins!"&amp;SUBSTITUTE(ADDRESS(1,MATCH(AB$3,Eurofins!$2:$2,0),4),"1","")&amp;($AN$5+$A28)),_xlfn.IFS(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28" s="24" t="e">
        <f ca="1" xml:space="preserve">
_xlfn.LET(_xlpm.GetVal,INDIRECT("Eurofins!"&amp;SUBSTITUTE(ADDRESS(1,MATCH(AC$3,Eurofins!$2:$2,0),4),"1","")&amp;($AN$5+$A28)),_xlfn.IFS(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28" s="24" t="e">
        <f ca="1" xml:space="preserve">
_xlfn.LET(_xlpm.GetVal,INDIRECT("Eurofins!"&amp;SUBSTITUTE(ADDRESS(1,MATCH(AD$3,Eurofins!$2:$2,0),4),"1","")&amp;($AN$5+$A28)),_xlfn.IFS(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28" s="24" t="e">
        <f ca="1" xml:space="preserve">
_xlfn.LET(_xlpm.GetVal,INDIRECT("Eurofins!"&amp;SUBSTITUTE(ADDRESS(1,MATCH(AE$3,Eurofins!$2:$2,0),4),"1","")&amp;($AN$5+$A28)),_xlfn.IFS(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28" s="24" t="e">
        <f ca="1" xml:space="preserve">
_xlfn.LET(_xlpm.GetVal,INDIRECT("Eurofins!"&amp;SUBSTITUTE(ADDRESS(1,MATCH(AF$3,Eurofins!$2:$2,0),4),"1","")&amp;($AN$5+$A28)),_xlfn.IFS(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28" s="24" t="e">
        <f ca="1" xml:space="preserve">
_xlfn.LET(_xlpm.GetVal,INDIRECT("Eurofins!"&amp;SUBSTITUTE(ADDRESS(1,MATCH(AG$3,Eurofins!$2:$2,0),4),"1","")&amp;($AN$5+$A28)),_xlfn.IFS(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28" s="25" t="str">
        <f ca="1">IF(SUMPRODUCT(--ISERROR(AI28:AJ28))&lt;2,IF(SUMIF(AI28:AJ28,"&lt;&gt;#VALUE!")&lt;=ALS_Jord_Kalk!BQ$4,"&lt;"&amp;ALS_Jord_Kalk!BQ$4,SUMIF(AI28:AJ28,"&lt;&gt;#VALUE!")),"#VALUE!")</f>
        <v>#VALUE!</v>
      </c>
      <c r="AI28" s="24" t="e">
        <f ca="1">_xlfn.IFS(INDIRECT("Eurofins!"&amp;SUBSTITUTE(ADDRESS(1,MATCH(AI$3,Eurofins!$2:$2,0),4),"1","")&amp;($AN$5+$A28))=0,"",INDIRECT("Eurofins!"&amp;SUBSTITUTE(ADDRESS(1,MATCH(AI$3,Eurofins!$2:$2,0),4),"1","")&amp;($AN$5+$A28))="nd","n.d.",LEFT(INDIRECT("Eurofins!"&amp;SUBSTITUTE(ADDRESS(1,MATCH(AI$3,Eurofins!$2:$2,0),4),"1","")&amp;($AN$5+$A28)),2)="&lt; ",IF(VALUE(SUBSTITUTE(SUBSTITUTE(INDIRECT("Eurofins!"&amp;SUBSTITUTE(ADDRESS(1,MATCH(AI$3,Eurofins!$2:$2,0),4),"1","")&amp;($AN$5+$A28))," ",""),"&lt;",""))*AI$2&lt;=BS$4,"&lt;"&amp;BS$4,"&lt;"&amp;VALUE(SUBSTITUTE(SUBSTITUTE(INDIRECT("Eurofins!"&amp;SUBSTITUTE(ADDRESS(1,MATCH(AI$3,Eurofins!$2:$2,0),4),"1","")&amp;($AN$5+$A28))," ",""),"&lt;",""))*AI$2),LEFT(INDIRECT("Eurofins!"&amp;SUBSTITUTE(ADDRESS(1,MATCH(AI$3,Eurofins!$2:$2,0),4),"1","")&amp;($AN$5+$A28)),1)="&lt;",IF(VALUE(SUBSTITUTE(SUBSTITUTE(INDIRECT("Eurofins!"&amp;SUBSTITUTE(ADDRESS(1,MATCH(AI$3,Eurofins!$2:$2,0),4),"1","")&amp;($AN$5+$A28))," ",""),"&lt;",""))*AI$2&lt;=BS$4,"&lt;"&amp;BS$4,"&lt;"&amp;VALUE(SUBSTITUTE(SUBSTITUTE(INDIRECT("Eurofins!"&amp;SUBSTITUTE(ADDRESS(1,MATCH(AI$3,Eurofins!$2:$2,0),4),"1","")&amp;($AN$5+$A28))," ",""),"&lt;",""))*AI$2),ISNUMBER(VALUE(INDIRECT("Eurofins!"&amp;SUBSTITUTE(ADDRESS(1,MATCH(AI$3,Eurofins!$2:$2,0),4),"1","")&amp;($AN$5+$A28)))),IF(VALUE(INDIRECT("Eurofins!"&amp;SUBSTITUTE(ADDRESS(1,MATCH(AI$3,Eurofins!$2:$2,0),4),"1","")&amp;($AN$5+$A28)))*AI$2&lt;=BS$4,"&lt;"&amp;BS$4,VALUE(INDIRECT("Eurofins!"&amp;SUBSTITUTE(ADDRESS(1,MATCH(AI$3,Eurofins!$2:$2,0),4),"1","")&amp;($AN$5+$A28)))))</f>
        <v>#N/A</v>
      </c>
      <c r="AJ28" s="24" t="e">
        <f ca="1">_xlfn.IFS(INDIRECT("Eurofins!"&amp;SUBSTITUTE(ADDRESS(1,MATCH(AJ$3,Eurofins!$2:$2,0),4),"1","")&amp;($AN$5+$A28))=0,"",INDIRECT("Eurofins!"&amp;SUBSTITUTE(ADDRESS(1,MATCH(AJ$3,Eurofins!$2:$2,0),4),"1","")&amp;($AN$5+$A28))="nd","n.d.",LEFT(INDIRECT("Eurofins!"&amp;SUBSTITUTE(ADDRESS(1,MATCH(AJ$3,Eurofins!$2:$2,0),4),"1","")&amp;($AN$5+$A28)),2)="&lt; ",IF(VALUE(SUBSTITUTE(SUBSTITUTE(INDIRECT("Eurofins!"&amp;SUBSTITUTE(ADDRESS(1,MATCH(AJ$3,Eurofins!$2:$2,0),4),"1","")&amp;($AN$5+$A28))," ",""),"&lt;",""))*AJ$2&lt;=BT$4,"&lt;"&amp;BT$4,"&lt;"&amp;VALUE(SUBSTITUTE(SUBSTITUTE(INDIRECT("Eurofins!"&amp;SUBSTITUTE(ADDRESS(1,MATCH(AJ$3,Eurofins!$2:$2,0),4),"1","")&amp;($AN$5+$A28))," ",""),"&lt;",""))*AJ$2),LEFT(INDIRECT("Eurofins!"&amp;SUBSTITUTE(ADDRESS(1,MATCH(AJ$3,Eurofins!$2:$2,0),4),"1","")&amp;($AN$5+$A28)),1)="&lt;",IF(VALUE(SUBSTITUTE(SUBSTITUTE(INDIRECT("Eurofins!"&amp;SUBSTITUTE(ADDRESS(1,MATCH(AJ$3,Eurofins!$2:$2,0),4),"1","")&amp;($AN$5+$A28))," ",""),"&lt;",""))*AJ$2&lt;=BT$4,"&lt;"&amp;BT$4,"&lt;"&amp;VALUE(SUBSTITUTE(SUBSTITUTE(INDIRECT("Eurofins!"&amp;SUBSTITUTE(ADDRESS(1,MATCH(AJ$3,Eurofins!$2:$2,0),4),"1","")&amp;($AN$5+$A28))," ",""),"&lt;",""))*AJ$2),ISNUMBER(VALUE(INDIRECT("Eurofins!"&amp;SUBSTITUTE(ADDRESS(1,MATCH(AJ$3,Eurofins!$2:$2,0),4),"1","")&amp;($AN$5+$A28)))),IF(VALUE(INDIRECT("Eurofins!"&amp;SUBSTITUTE(ADDRESS(1,MATCH(AJ$3,Eurofins!$2:$2,0),4),"1","")&amp;($AN$5+$A28)))*AJ$2&lt;=BT$4,"&lt;"&amp;BT$4,VALUE(INDIRECT("Eurofins!"&amp;SUBSTITUTE(ADDRESS(1,MATCH(AJ$3,Eurofins!$2:$2,0),4),"1","")&amp;($AN$5+$A28)))))</f>
        <v>#N/A</v>
      </c>
      <c r="AP28" s="11" t="s">
        <v>67</v>
      </c>
      <c r="AQ28" s="12"/>
      <c r="AR28" s="12" t="e" cm="1">
        <f t="array" ref="AR28">SUBSTITUTE(ADDRESS(1,_xlfn.AGGREGATE(15,6,(Eurofins!2:2=$P$3)/(Eurofins!2:2=$P$3)*COLUMN(Eurofins!2:2),2),4),"1","")</f>
        <v>#NUM!</v>
      </c>
      <c r="AS28" s="13"/>
    </row>
    <row r="29" spans="1:45" x14ac:dyDescent="0.25">
      <c r="A29">
        <f t="shared" ca="1" si="4"/>
        <v>26</v>
      </c>
      <c r="B29" t="e">
        <f t="shared" ca="1" si="2"/>
        <v>#REF!</v>
      </c>
      <c r="C29" t="str">
        <f t="shared" ca="1" si="5"/>
        <v/>
      </c>
      <c r="D29" s="22" t="e">
        <f ca="1">_xlfn.IFS(INDIRECT("Eurofins!"&amp;SUBSTITUTE(ADDRESS(1,MATCH(D$3,Eurofins!$2:$2,0),4),"1","")&amp;($AN$5+$A29))=0,"",INDIRECT("Eurofins!"&amp;SUBSTITUTE(ADDRESS(1,MATCH(D$3,Eurofins!$2:$2,0),4),"1","")&amp;($AN$5+$A29))="nd","n.d.",LEFT(INDIRECT("Eurofins!"&amp;SUBSTITUTE(ADDRESS(1,MATCH(D$3,Eurofins!$2:$2,0),4),"1","")&amp;($AN$5+$A29)),2)="&lt; ","&lt;&lt;",LEFT(INDIRECT("Eurofins!"&amp;SUBSTITUTE(ADDRESS(1,MATCH(D$3,Eurofins!$2:$2,0),4),"1","")&amp;($AN$5+$A29)),1)="&lt;","&lt;",NOT(ISERROR(VALUE(INDIRECT("Eurofins!"&amp;SUBSTITUTE(ADDRESS(1,MATCH(D$3,Eurofins!$2:$2,0),4),"1","")&amp;($AN$5+$A29))))),VALUE(INDIRECT("Eurofins!"&amp;SUBSTITUTE(ADDRESS(1,MATCH(D$3,Eurofins!$2:$2,0),4),"1","")&amp;($AN$5+$A29))))</f>
        <v>#N/A</v>
      </c>
      <c r="E29" s="22" t="e">
        <f ca="1">_xlfn.IFS(INDIRECT("Eurofins!"&amp;SUBSTITUTE(ADDRESS(1,MATCH(E$3,Eurofins!$2:$2,0),4),"1","")&amp;($AN$5+$A29))=0,"",INDIRECT("Eurofins!"&amp;SUBSTITUTE(ADDRESS(1,MATCH(E$3,Eurofins!$2:$2,0),4),"1","")&amp;($AN$5+$A29))="nd","n.d.",LEFT(INDIRECT("Eurofins!"&amp;SUBSTITUTE(ADDRESS(1,MATCH(E$3,Eurofins!$2:$2,0),4),"1","")&amp;($AN$5+$A29)),2)="&lt; ","&lt;&lt;",LEFT(INDIRECT("Eurofins!"&amp;SUBSTITUTE(ADDRESS(1,MATCH(E$3,Eurofins!$2:$2,0),4),"1","")&amp;($AN$5+$A29)),1)="&lt;","&lt;",NOT(ISERROR(VALUE(INDIRECT("Eurofins!"&amp;SUBSTITUTE(ADDRESS(1,MATCH(E$3,Eurofins!$2:$2,0),4),"1","")&amp;($AN$5+$A29))))),VALUE(INDIRECT("Eurofins!"&amp;SUBSTITUTE(ADDRESS(1,MATCH(E$3,Eurofins!$2:$2,0),4),"1","")&amp;($AN$5+$A29))))</f>
        <v>#N/A</v>
      </c>
      <c r="F29" s="22" t="e">
        <f ca="1">_xlfn.IFS(INDIRECT("Eurofins!"&amp;SUBSTITUTE(ADDRESS(1,MATCH(F$3,Eurofins!$2:$2,0),4),"1","")&amp;($AN$5+$A29))=0,"",INDIRECT("Eurofins!"&amp;SUBSTITUTE(ADDRESS(1,MATCH(F$3,Eurofins!$2:$2,0),4),"1","")&amp;($AN$5+$A29))="nd","n.d.",LEFT(INDIRECT("Eurofins!"&amp;SUBSTITUTE(ADDRESS(1,MATCH(F$3,Eurofins!$2:$2,0),4),"1","")&amp;($AN$5+$A29)),2)="&lt; ","&lt;&lt;",LEFT(INDIRECT("Eurofins!"&amp;SUBSTITUTE(ADDRESS(1,MATCH(F$3,Eurofins!$2:$2,0),4),"1","")&amp;($AN$5+$A29)),1)="&lt;","&lt;",NOT(ISERROR(VALUE(INDIRECT("Eurofins!"&amp;SUBSTITUTE(ADDRESS(1,MATCH(F$3,Eurofins!$2:$2,0),4),"1","")&amp;($AN$5+$A29))))),VALUE(INDIRECT("Eurofins!"&amp;SUBSTITUTE(ADDRESS(1,MATCH(F$3,Eurofins!$2:$2,0),4),"1","")&amp;($AN$5+$A29))))</f>
        <v>#N/A</v>
      </c>
      <c r="G29" s="24" t="e">
        <f ca="1" xml:space="preserve">
_xlfn.LET(_xlpm.GetVal,INDIRECT("Eurofins!"&amp;SUBSTITUTE(ADDRESS(1,MATCH(G$3,Eurofins!$2:$2,0),4),"1","")&amp;($AN$5+$A29)),_xlfn.IFS(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29" s="24" t="e">
        <f ca="1" xml:space="preserve">
_xlfn.LET(_xlpm.GetVal,INDIRECT("Eurofins!"&amp;SUBSTITUTE(ADDRESS(1,MATCH(H$3,Eurofins!$2:$2,0),4),"1","")&amp;($AN$5+$A29)),_xlfn.IFS(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29" s="24" t="e">
        <f ca="1" xml:space="preserve">
_xlfn.LET(_xlpm.GetVal,INDIRECT("Eurofins!"&amp;SUBSTITUTE(ADDRESS(1,MATCH(I$3,Eurofins!$2:$2,0),4),"1","")&amp;($AN$5+$A29)),_xlfn.IFS(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29" s="24" t="e">
        <f ca="1" xml:space="preserve">
_xlfn.LET(_xlpm.GetVal,INDIRECT("Eurofins!"&amp;SUBSTITUTE(ADDRESS(1,MATCH(J$3,Eurofins!$2:$2,0),4),"1","")&amp;($AN$5+$A29)),_xlfn.IFS(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29" s="24" t="e">
        <f ca="1" xml:space="preserve">
_xlfn.LET(_xlpm.GetVal,INDIRECT("Eurofins!"&amp;SUBSTITUTE(ADDRESS(1,MATCH(K$3,Eurofins!$2:$2,0),4),"1","")&amp;($AN$5+$A29)),_xlfn.IFS(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29" s="24" t="e">
        <f ca="1" xml:space="preserve">
_xlfn.LET(_xlpm.GetVal,INDIRECT("Eurofins!"&amp;SUBSTITUTE(ADDRESS(1,MATCH(L$3,Eurofins!$2:$2,0),4),"1","")&amp;($AN$5+$A29)),_xlfn.IFS(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29" s="24" t="e">
        <f ca="1" xml:space="preserve">
_xlfn.LET(_xlpm.GetVal,INDIRECT("Eurofins!"&amp;SUBSTITUTE(ADDRESS(1,MATCH(M$3,Eurofins!$2:$2,0),4),"1","")&amp;($AN$5+$A29)),_xlfn.IFS(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29" s="24" t="e">
        <f ca="1" xml:space="preserve">
_xlfn.LET(_xlpm.GetVal,INDIRECT("Eurofins!"&amp;SUBSTITUTE(ADDRESS(1,MATCH(N$3,Eurofins!$2:$2,0),4),"1","")&amp;($AN$5+$A29)),_xlfn.IFS(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29" s="24" t="e">
        <f ca="1" xml:space="preserve">
_xlfn.LET(_xlpm.GetVal,INDIRECT("Eurofins!"&amp;SUBSTITUTE(ADDRESS(1,MATCH(O$3,Eurofins!$2:$2,0),4),"1","")&amp;($AN$5+$A29)),_xlfn.IFS(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29" s="27" t="e">
        <f ca="1">_xlfn.LET(_xlpm.GetVal,INDIRECT("Eurofins!"&amp;SUBSTITUTE(ADDRESS(1,MATCH(P$3,Eurofins!$2:$2,0),4),"1","")&amp;($AN$5+$A29)),
_xlfn.IFS(
(_xlpm.GetVal)=0,
IF($AR$23,IF(INDIRECT("Eurofins!"&amp;$AR$28&amp;($AN$5+$A29))="nd","n.d.",VALUE(INDIRECT("Eurofins!"&amp;$AR$28&amp;($AN$5+$A29)))),""),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29" s="27" t="e">
        <f ca="1">_xlfn.LET(_xlpm.GetVal,INDIRECT("Eurofins!"&amp;SUBSTITUTE(ADDRESS(1,MATCH(Q$3,Eurofins!$2:$2,0),4),"1","")&amp;($AN$5+$A29)),
_xlfn.IFS(
(_xlpm.GetVal)=0,
IF($AR$15,IF(INDIRECT("Eurofins!"&amp;$AR$20&amp;($AN$5+$A29))="nd","n.d.",VALUE(INDIRECT("Eurofins!"&amp;$AR$20&amp;($AN$5+$A29)))),""),
(_xlpm.GetVal)="nd",
"n.d.",
LEFT(_xlpm.GetVal,1)="&lt;",
IF(Q27&lt;&gt;1,"&lt;"&amp;VALUE(SUBSTITUTE(SUBSTITUTE(_xlpm.GetVal,"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29" s="24" t="e">
        <f ca="1" xml:space="preserve">
_xlfn.LET(_xlpm.GetVal,INDIRECT("Eurofins!"&amp;SUBSTITUTE(ADDRESS(1,MATCH(R$3,Eurofins!$2:$2,0),4),"1","")&amp;($AN$5+$A29)),_xlfn.IFS(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29" s="24" t="e">
        <f ca="1" xml:space="preserve">
_xlfn.LET(_xlpm.GetVal,INDIRECT("Eurofins!"&amp;SUBSTITUTE(ADDRESS(1,MATCH(S$3,Eurofins!$2:$2,0),4),"1","")&amp;($AN$5+$A29)),_xlfn.IFS(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29" s="24" t="e">
        <f ca="1" xml:space="preserve">
_xlfn.LET(_xlpm.GetVal,INDIRECT("Eurofins!"&amp;SUBSTITUTE(ADDRESS(1,MATCH(T$3,Eurofins!$2:$2,0),4),"1","")&amp;($AN$5+$A29)),_xlfn.IFS(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29" s="24" t="e">
        <f ca="1" xml:space="preserve">
_xlfn.LET(_xlpm.GetVal,INDIRECT("Eurofins!"&amp;SUBSTITUTE(ADDRESS(1,MATCH(U$3,Eurofins!$2:$2,0),4),"1","")&amp;($AN$5+$A29)),_xlfn.IFS(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29" s="24" t="e">
        <f ca="1" xml:space="preserve">
_xlfn.LET(_xlpm.GetVal,INDIRECT("Eurofins!"&amp;SUBSTITUTE(ADDRESS(1,MATCH(V$3,Eurofins!$2:$2,0),4),"1","")&amp;($AN$5+$A29)),_xlfn.IFS(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29" s="24" t="e">
        <f ca="1" xml:space="preserve">
_xlfn.LET(_xlpm.GetVal,INDIRECT("Eurofins!"&amp;SUBSTITUTE(ADDRESS(1,MATCH(W$3,Eurofins!$2:$2,0),4),"1","")&amp;($AN$5+$A29)),_xlfn.IFS(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29" s="24" t="e">
        <f ca="1" xml:space="preserve">
_xlfn.LET(_xlpm.GetVal,INDIRECT("Eurofins!"&amp;SUBSTITUTE(ADDRESS(1,MATCH(X$3,Eurofins!$2:$2,0),4),"1","")&amp;($AN$5+$A29)),_xlfn.IFS(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29" s="24" t="e">
        <f ca="1" xml:space="preserve">
_xlfn.LET(_xlpm.GetVal,INDIRECT("Eurofins!"&amp;SUBSTITUTE(ADDRESS(1,MATCH(Y$3,Eurofins!$2:$2,0),4),"1","")&amp;($AN$5+$A29)),_xlfn.IFS(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29" s="24" t="e">
        <f ca="1" xml:space="preserve">
_xlfn.LET(_xlpm.GetVal,INDIRECT("Eurofins!"&amp;SUBSTITUTE(ADDRESS(1,MATCH(Z$3,Eurofins!$2:$2,0),4),"1","")&amp;($AN$5+$A29)),_xlfn.IFS(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29" s="24" t="e">
        <f ca="1" xml:space="preserve">
_xlfn.LET(_xlpm.GetVal,INDIRECT("Eurofins!"&amp;SUBSTITUTE(ADDRESS(1,MATCH(AA$3,Eurofins!$2:$2,0),4),"1","")&amp;($AN$5+$A29)),_xlfn.IFS(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29" s="24" t="e">
        <f ca="1" xml:space="preserve">
_xlfn.LET(_xlpm.GetVal,INDIRECT("Eurofins!"&amp;SUBSTITUTE(ADDRESS(1,MATCH(AB$3,Eurofins!$2:$2,0),4),"1","")&amp;($AN$5+$A29)),_xlfn.IFS(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29" s="24" t="e">
        <f ca="1" xml:space="preserve">
_xlfn.LET(_xlpm.GetVal,INDIRECT("Eurofins!"&amp;SUBSTITUTE(ADDRESS(1,MATCH(AC$3,Eurofins!$2:$2,0),4),"1","")&amp;($AN$5+$A29)),_xlfn.IFS(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29" s="24" t="e">
        <f ca="1" xml:space="preserve">
_xlfn.LET(_xlpm.GetVal,INDIRECT("Eurofins!"&amp;SUBSTITUTE(ADDRESS(1,MATCH(AD$3,Eurofins!$2:$2,0),4),"1","")&amp;($AN$5+$A29)),_xlfn.IFS(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29" s="24" t="e">
        <f ca="1" xml:space="preserve">
_xlfn.LET(_xlpm.GetVal,INDIRECT("Eurofins!"&amp;SUBSTITUTE(ADDRESS(1,MATCH(AE$3,Eurofins!$2:$2,0),4),"1","")&amp;($AN$5+$A29)),_xlfn.IFS(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29" s="24" t="e">
        <f ca="1" xml:space="preserve">
_xlfn.LET(_xlpm.GetVal,INDIRECT("Eurofins!"&amp;SUBSTITUTE(ADDRESS(1,MATCH(AF$3,Eurofins!$2:$2,0),4),"1","")&amp;($AN$5+$A29)),_xlfn.IFS(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29" s="24" t="e">
        <f ca="1" xml:space="preserve">
_xlfn.LET(_xlpm.GetVal,INDIRECT("Eurofins!"&amp;SUBSTITUTE(ADDRESS(1,MATCH(AG$3,Eurofins!$2:$2,0),4),"1","")&amp;($AN$5+$A29)),_xlfn.IFS(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29" s="25" t="str">
        <f ca="1">IF(SUMPRODUCT(--ISERROR(AI29:AJ29))&lt;2,IF(SUMIF(AI29:AJ29,"&lt;&gt;#VALUE!")&lt;=ALS_Jord_Kalk!BQ$4,"&lt;"&amp;ALS_Jord_Kalk!BQ$4,SUMIF(AI29:AJ29,"&lt;&gt;#VALUE!")),"#VALUE!")</f>
        <v>#VALUE!</v>
      </c>
      <c r="AI29" s="24" t="e">
        <f ca="1">_xlfn.IFS(INDIRECT("Eurofins!"&amp;SUBSTITUTE(ADDRESS(1,MATCH(AI$3,Eurofins!$2:$2,0),4),"1","")&amp;($AN$5+$A29))=0,"",INDIRECT("Eurofins!"&amp;SUBSTITUTE(ADDRESS(1,MATCH(AI$3,Eurofins!$2:$2,0),4),"1","")&amp;($AN$5+$A29))="nd","n.d.",LEFT(INDIRECT("Eurofins!"&amp;SUBSTITUTE(ADDRESS(1,MATCH(AI$3,Eurofins!$2:$2,0),4),"1","")&amp;($AN$5+$A29)),2)="&lt; ",IF(VALUE(SUBSTITUTE(SUBSTITUTE(INDIRECT("Eurofins!"&amp;SUBSTITUTE(ADDRESS(1,MATCH(AI$3,Eurofins!$2:$2,0),4),"1","")&amp;($AN$5+$A29))," ",""),"&lt;",""))*AI$2&lt;=BS$4,"&lt;"&amp;BS$4,"&lt;"&amp;VALUE(SUBSTITUTE(SUBSTITUTE(INDIRECT("Eurofins!"&amp;SUBSTITUTE(ADDRESS(1,MATCH(AI$3,Eurofins!$2:$2,0),4),"1","")&amp;($AN$5+$A29))," ",""),"&lt;",""))*AI$2),LEFT(INDIRECT("Eurofins!"&amp;SUBSTITUTE(ADDRESS(1,MATCH(AI$3,Eurofins!$2:$2,0),4),"1","")&amp;($AN$5+$A29)),1)="&lt;",IF(VALUE(SUBSTITUTE(SUBSTITUTE(INDIRECT("Eurofins!"&amp;SUBSTITUTE(ADDRESS(1,MATCH(AI$3,Eurofins!$2:$2,0),4),"1","")&amp;($AN$5+$A29))," ",""),"&lt;",""))*AI$2&lt;=BS$4,"&lt;"&amp;BS$4,"&lt;"&amp;VALUE(SUBSTITUTE(SUBSTITUTE(INDIRECT("Eurofins!"&amp;SUBSTITUTE(ADDRESS(1,MATCH(AI$3,Eurofins!$2:$2,0),4),"1","")&amp;($AN$5+$A29))," ",""),"&lt;",""))*AI$2),ISNUMBER(VALUE(INDIRECT("Eurofins!"&amp;SUBSTITUTE(ADDRESS(1,MATCH(AI$3,Eurofins!$2:$2,0),4),"1","")&amp;($AN$5+$A29)))),IF(VALUE(INDIRECT("Eurofins!"&amp;SUBSTITUTE(ADDRESS(1,MATCH(AI$3,Eurofins!$2:$2,0),4),"1","")&amp;($AN$5+$A29)))*AI$2&lt;=BS$4,"&lt;"&amp;BS$4,VALUE(INDIRECT("Eurofins!"&amp;SUBSTITUTE(ADDRESS(1,MATCH(AI$3,Eurofins!$2:$2,0),4),"1","")&amp;($AN$5+$A29)))))</f>
        <v>#N/A</v>
      </c>
      <c r="AJ29" s="24" t="e">
        <f ca="1">_xlfn.IFS(INDIRECT("Eurofins!"&amp;SUBSTITUTE(ADDRESS(1,MATCH(AJ$3,Eurofins!$2:$2,0),4),"1","")&amp;($AN$5+$A29))=0,"",INDIRECT("Eurofins!"&amp;SUBSTITUTE(ADDRESS(1,MATCH(AJ$3,Eurofins!$2:$2,0),4),"1","")&amp;($AN$5+$A29))="nd","n.d.",LEFT(INDIRECT("Eurofins!"&amp;SUBSTITUTE(ADDRESS(1,MATCH(AJ$3,Eurofins!$2:$2,0),4),"1","")&amp;($AN$5+$A29)),2)="&lt; ",IF(VALUE(SUBSTITUTE(SUBSTITUTE(INDIRECT("Eurofins!"&amp;SUBSTITUTE(ADDRESS(1,MATCH(AJ$3,Eurofins!$2:$2,0),4),"1","")&amp;($AN$5+$A29))," ",""),"&lt;",""))*AJ$2&lt;=BT$4,"&lt;"&amp;BT$4,"&lt;"&amp;VALUE(SUBSTITUTE(SUBSTITUTE(INDIRECT("Eurofins!"&amp;SUBSTITUTE(ADDRESS(1,MATCH(AJ$3,Eurofins!$2:$2,0),4),"1","")&amp;($AN$5+$A29))," ",""),"&lt;",""))*AJ$2),LEFT(INDIRECT("Eurofins!"&amp;SUBSTITUTE(ADDRESS(1,MATCH(AJ$3,Eurofins!$2:$2,0),4),"1","")&amp;($AN$5+$A29)),1)="&lt;",IF(VALUE(SUBSTITUTE(SUBSTITUTE(INDIRECT("Eurofins!"&amp;SUBSTITUTE(ADDRESS(1,MATCH(AJ$3,Eurofins!$2:$2,0),4),"1","")&amp;($AN$5+$A29))," ",""),"&lt;",""))*AJ$2&lt;=BT$4,"&lt;"&amp;BT$4,"&lt;"&amp;VALUE(SUBSTITUTE(SUBSTITUTE(INDIRECT("Eurofins!"&amp;SUBSTITUTE(ADDRESS(1,MATCH(AJ$3,Eurofins!$2:$2,0),4),"1","")&amp;($AN$5+$A29))," ",""),"&lt;",""))*AJ$2),ISNUMBER(VALUE(INDIRECT("Eurofins!"&amp;SUBSTITUTE(ADDRESS(1,MATCH(AJ$3,Eurofins!$2:$2,0),4),"1","")&amp;($AN$5+$A29)))),IF(VALUE(INDIRECT("Eurofins!"&amp;SUBSTITUTE(ADDRESS(1,MATCH(AJ$3,Eurofins!$2:$2,0),4),"1","")&amp;($AN$5+$A29)))*AJ$2&lt;=BT$4,"&lt;"&amp;BT$4,VALUE(INDIRECT("Eurofins!"&amp;SUBSTITUTE(ADDRESS(1,MATCH(AJ$3,Eurofins!$2:$2,0),4),"1","")&amp;($AN$5+$A29)))))</f>
        <v>#N/A</v>
      </c>
    </row>
    <row r="30" spans="1:45" x14ac:dyDescent="0.25">
      <c r="A30">
        <f t="shared" ca="1" si="4"/>
        <v>27</v>
      </c>
      <c r="B30" t="e">
        <f t="shared" ca="1" si="2"/>
        <v>#REF!</v>
      </c>
      <c r="C30" t="str">
        <f t="shared" ca="1" si="5"/>
        <v/>
      </c>
      <c r="D30" s="22" t="e">
        <f ca="1">_xlfn.IFS(INDIRECT("Eurofins!"&amp;SUBSTITUTE(ADDRESS(1,MATCH(D$3,Eurofins!$2:$2,0),4),"1","")&amp;($AN$5+$A30))=0,"",INDIRECT("Eurofins!"&amp;SUBSTITUTE(ADDRESS(1,MATCH(D$3,Eurofins!$2:$2,0),4),"1","")&amp;($AN$5+$A30))="nd","n.d.",LEFT(INDIRECT("Eurofins!"&amp;SUBSTITUTE(ADDRESS(1,MATCH(D$3,Eurofins!$2:$2,0),4),"1","")&amp;($AN$5+$A30)),2)="&lt; ","&lt;&lt;",LEFT(INDIRECT("Eurofins!"&amp;SUBSTITUTE(ADDRESS(1,MATCH(D$3,Eurofins!$2:$2,0),4),"1","")&amp;($AN$5+$A30)),1)="&lt;","&lt;",NOT(ISERROR(VALUE(INDIRECT("Eurofins!"&amp;SUBSTITUTE(ADDRESS(1,MATCH(D$3,Eurofins!$2:$2,0),4),"1","")&amp;($AN$5+$A30))))),VALUE(INDIRECT("Eurofins!"&amp;SUBSTITUTE(ADDRESS(1,MATCH(D$3,Eurofins!$2:$2,0),4),"1","")&amp;($AN$5+$A30))))</f>
        <v>#N/A</v>
      </c>
      <c r="E30" s="22" t="e">
        <f ca="1">_xlfn.IFS(INDIRECT("Eurofins!"&amp;SUBSTITUTE(ADDRESS(1,MATCH(E$3,Eurofins!$2:$2,0),4),"1","")&amp;($AN$5+$A30))=0,"",INDIRECT("Eurofins!"&amp;SUBSTITUTE(ADDRESS(1,MATCH(E$3,Eurofins!$2:$2,0),4),"1","")&amp;($AN$5+$A30))="nd","n.d.",LEFT(INDIRECT("Eurofins!"&amp;SUBSTITUTE(ADDRESS(1,MATCH(E$3,Eurofins!$2:$2,0),4),"1","")&amp;($AN$5+$A30)),2)="&lt; ","&lt;&lt;",LEFT(INDIRECT("Eurofins!"&amp;SUBSTITUTE(ADDRESS(1,MATCH(E$3,Eurofins!$2:$2,0),4),"1","")&amp;($AN$5+$A30)),1)="&lt;","&lt;",NOT(ISERROR(VALUE(INDIRECT("Eurofins!"&amp;SUBSTITUTE(ADDRESS(1,MATCH(E$3,Eurofins!$2:$2,0),4),"1","")&amp;($AN$5+$A30))))),VALUE(INDIRECT("Eurofins!"&amp;SUBSTITUTE(ADDRESS(1,MATCH(E$3,Eurofins!$2:$2,0),4),"1","")&amp;($AN$5+$A30))))</f>
        <v>#N/A</v>
      </c>
      <c r="F30" s="22" t="e">
        <f ca="1">_xlfn.IFS(INDIRECT("Eurofins!"&amp;SUBSTITUTE(ADDRESS(1,MATCH(F$3,Eurofins!$2:$2,0),4),"1","")&amp;($AN$5+$A30))=0,"",INDIRECT("Eurofins!"&amp;SUBSTITUTE(ADDRESS(1,MATCH(F$3,Eurofins!$2:$2,0),4),"1","")&amp;($AN$5+$A30))="nd","n.d.",LEFT(INDIRECT("Eurofins!"&amp;SUBSTITUTE(ADDRESS(1,MATCH(F$3,Eurofins!$2:$2,0),4),"1","")&amp;($AN$5+$A30)),2)="&lt; ","&lt;&lt;",LEFT(INDIRECT("Eurofins!"&amp;SUBSTITUTE(ADDRESS(1,MATCH(F$3,Eurofins!$2:$2,0),4),"1","")&amp;($AN$5+$A30)),1)="&lt;","&lt;",NOT(ISERROR(VALUE(INDIRECT("Eurofins!"&amp;SUBSTITUTE(ADDRESS(1,MATCH(F$3,Eurofins!$2:$2,0),4),"1","")&amp;($AN$5+$A30))))),VALUE(INDIRECT("Eurofins!"&amp;SUBSTITUTE(ADDRESS(1,MATCH(F$3,Eurofins!$2:$2,0),4),"1","")&amp;($AN$5+$A30))))</f>
        <v>#N/A</v>
      </c>
      <c r="G30" s="24" t="e">
        <f ca="1" xml:space="preserve">
_xlfn.LET(_xlpm.GetVal,INDIRECT("Eurofins!"&amp;SUBSTITUTE(ADDRESS(1,MATCH(G$3,Eurofins!$2:$2,0),4),"1","")&amp;($AN$5+$A30)),_xlfn.IFS(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30" s="24" t="e">
        <f ca="1" xml:space="preserve">
_xlfn.LET(_xlpm.GetVal,INDIRECT("Eurofins!"&amp;SUBSTITUTE(ADDRESS(1,MATCH(H$3,Eurofins!$2:$2,0),4),"1","")&amp;($AN$5+$A30)),_xlfn.IFS(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30" s="24" t="e">
        <f ca="1" xml:space="preserve">
_xlfn.LET(_xlpm.GetVal,INDIRECT("Eurofins!"&amp;SUBSTITUTE(ADDRESS(1,MATCH(I$3,Eurofins!$2:$2,0),4),"1","")&amp;($AN$5+$A30)),_xlfn.IFS(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30" s="24" t="e">
        <f ca="1" xml:space="preserve">
_xlfn.LET(_xlpm.GetVal,INDIRECT("Eurofins!"&amp;SUBSTITUTE(ADDRESS(1,MATCH(J$3,Eurofins!$2:$2,0),4),"1","")&amp;($AN$5+$A30)),_xlfn.IFS(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30" s="24" t="e">
        <f ca="1" xml:space="preserve">
_xlfn.LET(_xlpm.GetVal,INDIRECT("Eurofins!"&amp;SUBSTITUTE(ADDRESS(1,MATCH(K$3,Eurofins!$2:$2,0),4),"1","")&amp;($AN$5+$A30)),_xlfn.IFS(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30" s="24" t="e">
        <f ca="1" xml:space="preserve">
_xlfn.LET(_xlpm.GetVal,INDIRECT("Eurofins!"&amp;SUBSTITUTE(ADDRESS(1,MATCH(L$3,Eurofins!$2:$2,0),4),"1","")&amp;($AN$5+$A30)),_xlfn.IFS(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30" s="24" t="e">
        <f ca="1" xml:space="preserve">
_xlfn.LET(_xlpm.GetVal,INDIRECT("Eurofins!"&amp;SUBSTITUTE(ADDRESS(1,MATCH(M$3,Eurofins!$2:$2,0),4),"1","")&amp;($AN$5+$A30)),_xlfn.IFS(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30" s="24" t="e">
        <f ca="1" xml:space="preserve">
_xlfn.LET(_xlpm.GetVal,INDIRECT("Eurofins!"&amp;SUBSTITUTE(ADDRESS(1,MATCH(N$3,Eurofins!$2:$2,0),4),"1","")&amp;($AN$5+$A30)),_xlfn.IFS(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30" s="24" t="e">
        <f ca="1" xml:space="preserve">
_xlfn.LET(_xlpm.GetVal,INDIRECT("Eurofins!"&amp;SUBSTITUTE(ADDRESS(1,MATCH(O$3,Eurofins!$2:$2,0),4),"1","")&amp;($AN$5+$A30)),_xlfn.IFS(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30" s="27" t="e">
        <f ca="1">_xlfn.LET(_xlpm.GetVal,INDIRECT("Eurofins!"&amp;SUBSTITUTE(ADDRESS(1,MATCH(P$3,Eurofins!$2:$2,0),4),"1","")&amp;($AN$5+$A30)),
_xlfn.IFS(
(_xlpm.GetVal)=0,
IF($AR$23,IF(INDIRECT("Eurofins!"&amp;$AR$28&amp;($AN$5+$A30))="nd","n.d.",VALUE(INDIRECT("Eurofins!"&amp;$AR$28&amp;($AN$5+$A30)))),""),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30" s="27" t="e">
        <f ca="1">_xlfn.LET(_xlpm.GetVal,INDIRECT("Eurofins!"&amp;SUBSTITUTE(ADDRESS(1,MATCH(Q$3,Eurofins!$2:$2,0),4),"1","")&amp;($AN$5+$A30)),
_xlfn.IFS(
(_xlpm.GetVal)=0,
IF($AR$15,IF(INDIRECT("Eurofins!"&amp;$AR$20&amp;($AN$5+$A30))="nd","n.d.",VALUE(INDIRECT("Eurofins!"&amp;$AR$20&amp;($AN$5+$A30)))),""),
(_xlpm.GetVal)="nd",
"n.d.",
LEFT(_xlpm.GetVal,1)="&lt;",
IF(Q28&lt;&gt;1,"&lt;"&amp;VALUE(SUBSTITUTE(SUBSTITUTE(_xlpm.GetVal,"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30" s="24" t="e">
        <f ca="1" xml:space="preserve">
_xlfn.LET(_xlpm.GetVal,INDIRECT("Eurofins!"&amp;SUBSTITUTE(ADDRESS(1,MATCH(R$3,Eurofins!$2:$2,0),4),"1","")&amp;($AN$5+$A30)),_xlfn.IFS(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30" s="24" t="e">
        <f ca="1" xml:space="preserve">
_xlfn.LET(_xlpm.GetVal,INDIRECT("Eurofins!"&amp;SUBSTITUTE(ADDRESS(1,MATCH(S$3,Eurofins!$2:$2,0),4),"1","")&amp;($AN$5+$A30)),_xlfn.IFS(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30" s="24" t="e">
        <f ca="1" xml:space="preserve">
_xlfn.LET(_xlpm.GetVal,INDIRECT("Eurofins!"&amp;SUBSTITUTE(ADDRESS(1,MATCH(T$3,Eurofins!$2:$2,0),4),"1","")&amp;($AN$5+$A30)),_xlfn.IFS(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30" s="24" t="e">
        <f ca="1" xml:space="preserve">
_xlfn.LET(_xlpm.GetVal,INDIRECT("Eurofins!"&amp;SUBSTITUTE(ADDRESS(1,MATCH(U$3,Eurofins!$2:$2,0),4),"1","")&amp;($AN$5+$A30)),_xlfn.IFS(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30" s="24" t="e">
        <f ca="1" xml:space="preserve">
_xlfn.LET(_xlpm.GetVal,INDIRECT("Eurofins!"&amp;SUBSTITUTE(ADDRESS(1,MATCH(V$3,Eurofins!$2:$2,0),4),"1","")&amp;($AN$5+$A30)),_xlfn.IFS(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30" s="24" t="e">
        <f ca="1" xml:space="preserve">
_xlfn.LET(_xlpm.GetVal,INDIRECT("Eurofins!"&amp;SUBSTITUTE(ADDRESS(1,MATCH(W$3,Eurofins!$2:$2,0),4),"1","")&amp;($AN$5+$A30)),_xlfn.IFS(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30" s="24" t="e">
        <f ca="1" xml:space="preserve">
_xlfn.LET(_xlpm.GetVal,INDIRECT("Eurofins!"&amp;SUBSTITUTE(ADDRESS(1,MATCH(X$3,Eurofins!$2:$2,0),4),"1","")&amp;($AN$5+$A30)),_xlfn.IFS(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30" s="24" t="e">
        <f ca="1" xml:space="preserve">
_xlfn.LET(_xlpm.GetVal,INDIRECT("Eurofins!"&amp;SUBSTITUTE(ADDRESS(1,MATCH(Y$3,Eurofins!$2:$2,0),4),"1","")&amp;($AN$5+$A30)),_xlfn.IFS(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30" s="24" t="e">
        <f ca="1" xml:space="preserve">
_xlfn.LET(_xlpm.GetVal,INDIRECT("Eurofins!"&amp;SUBSTITUTE(ADDRESS(1,MATCH(Z$3,Eurofins!$2:$2,0),4),"1","")&amp;($AN$5+$A30)),_xlfn.IFS(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30" s="24" t="e">
        <f ca="1" xml:space="preserve">
_xlfn.LET(_xlpm.GetVal,INDIRECT("Eurofins!"&amp;SUBSTITUTE(ADDRESS(1,MATCH(AA$3,Eurofins!$2:$2,0),4),"1","")&amp;($AN$5+$A30)),_xlfn.IFS(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30" s="24" t="e">
        <f ca="1" xml:space="preserve">
_xlfn.LET(_xlpm.GetVal,INDIRECT("Eurofins!"&amp;SUBSTITUTE(ADDRESS(1,MATCH(AB$3,Eurofins!$2:$2,0),4),"1","")&amp;($AN$5+$A30)),_xlfn.IFS(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30" s="24" t="e">
        <f ca="1" xml:space="preserve">
_xlfn.LET(_xlpm.GetVal,INDIRECT("Eurofins!"&amp;SUBSTITUTE(ADDRESS(1,MATCH(AC$3,Eurofins!$2:$2,0),4),"1","")&amp;($AN$5+$A30)),_xlfn.IFS(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30" s="24" t="e">
        <f ca="1" xml:space="preserve">
_xlfn.LET(_xlpm.GetVal,INDIRECT("Eurofins!"&amp;SUBSTITUTE(ADDRESS(1,MATCH(AD$3,Eurofins!$2:$2,0),4),"1","")&amp;($AN$5+$A30)),_xlfn.IFS(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30" s="24" t="e">
        <f ca="1" xml:space="preserve">
_xlfn.LET(_xlpm.GetVal,INDIRECT("Eurofins!"&amp;SUBSTITUTE(ADDRESS(1,MATCH(AE$3,Eurofins!$2:$2,0),4),"1","")&amp;($AN$5+$A30)),_xlfn.IFS(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30" s="24" t="e">
        <f ca="1" xml:space="preserve">
_xlfn.LET(_xlpm.GetVal,INDIRECT("Eurofins!"&amp;SUBSTITUTE(ADDRESS(1,MATCH(AF$3,Eurofins!$2:$2,0),4),"1","")&amp;($AN$5+$A30)),_xlfn.IFS(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30" s="24" t="e">
        <f ca="1" xml:space="preserve">
_xlfn.LET(_xlpm.GetVal,INDIRECT("Eurofins!"&amp;SUBSTITUTE(ADDRESS(1,MATCH(AG$3,Eurofins!$2:$2,0),4),"1","")&amp;($AN$5+$A30)),_xlfn.IFS(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30" s="25" t="str">
        <f ca="1">IF(SUMPRODUCT(--ISERROR(AI30:AJ30))&lt;2,IF(SUMIF(AI30:AJ30,"&lt;&gt;#VALUE!")&lt;=ALS_Jord_Kalk!BQ$4,"&lt;"&amp;ALS_Jord_Kalk!BQ$4,SUMIF(AI30:AJ30,"&lt;&gt;#VALUE!")),"#VALUE!")</f>
        <v>#VALUE!</v>
      </c>
      <c r="AI30" s="24" t="e">
        <f ca="1">_xlfn.IFS(INDIRECT("Eurofins!"&amp;SUBSTITUTE(ADDRESS(1,MATCH(AI$3,Eurofins!$2:$2,0),4),"1","")&amp;($AN$5+$A30))=0,"",INDIRECT("Eurofins!"&amp;SUBSTITUTE(ADDRESS(1,MATCH(AI$3,Eurofins!$2:$2,0),4),"1","")&amp;($AN$5+$A30))="nd","n.d.",LEFT(INDIRECT("Eurofins!"&amp;SUBSTITUTE(ADDRESS(1,MATCH(AI$3,Eurofins!$2:$2,0),4),"1","")&amp;($AN$5+$A30)),2)="&lt; ",IF(VALUE(SUBSTITUTE(SUBSTITUTE(INDIRECT("Eurofins!"&amp;SUBSTITUTE(ADDRESS(1,MATCH(AI$3,Eurofins!$2:$2,0),4),"1","")&amp;($AN$5+$A30))," ",""),"&lt;",""))*AI$2&lt;=BS$4,"&lt;"&amp;BS$4,"&lt;"&amp;VALUE(SUBSTITUTE(SUBSTITUTE(INDIRECT("Eurofins!"&amp;SUBSTITUTE(ADDRESS(1,MATCH(AI$3,Eurofins!$2:$2,0),4),"1","")&amp;($AN$5+$A30))," ",""),"&lt;",""))*AI$2),LEFT(INDIRECT("Eurofins!"&amp;SUBSTITUTE(ADDRESS(1,MATCH(AI$3,Eurofins!$2:$2,0),4),"1","")&amp;($AN$5+$A30)),1)="&lt;",IF(VALUE(SUBSTITUTE(SUBSTITUTE(INDIRECT("Eurofins!"&amp;SUBSTITUTE(ADDRESS(1,MATCH(AI$3,Eurofins!$2:$2,0),4),"1","")&amp;($AN$5+$A30))," ",""),"&lt;",""))*AI$2&lt;=BS$4,"&lt;"&amp;BS$4,"&lt;"&amp;VALUE(SUBSTITUTE(SUBSTITUTE(INDIRECT("Eurofins!"&amp;SUBSTITUTE(ADDRESS(1,MATCH(AI$3,Eurofins!$2:$2,0),4),"1","")&amp;($AN$5+$A30))," ",""),"&lt;",""))*AI$2),ISNUMBER(VALUE(INDIRECT("Eurofins!"&amp;SUBSTITUTE(ADDRESS(1,MATCH(AI$3,Eurofins!$2:$2,0),4),"1","")&amp;($AN$5+$A30)))),IF(VALUE(INDIRECT("Eurofins!"&amp;SUBSTITUTE(ADDRESS(1,MATCH(AI$3,Eurofins!$2:$2,0),4),"1","")&amp;($AN$5+$A30)))*AI$2&lt;=BS$4,"&lt;"&amp;BS$4,VALUE(INDIRECT("Eurofins!"&amp;SUBSTITUTE(ADDRESS(1,MATCH(AI$3,Eurofins!$2:$2,0),4),"1","")&amp;($AN$5+$A30)))))</f>
        <v>#N/A</v>
      </c>
      <c r="AJ30" s="24" t="e">
        <f ca="1">_xlfn.IFS(INDIRECT("Eurofins!"&amp;SUBSTITUTE(ADDRESS(1,MATCH(AJ$3,Eurofins!$2:$2,0),4),"1","")&amp;($AN$5+$A30))=0,"",INDIRECT("Eurofins!"&amp;SUBSTITUTE(ADDRESS(1,MATCH(AJ$3,Eurofins!$2:$2,0),4),"1","")&amp;($AN$5+$A30))="nd","n.d.",LEFT(INDIRECT("Eurofins!"&amp;SUBSTITUTE(ADDRESS(1,MATCH(AJ$3,Eurofins!$2:$2,0),4),"1","")&amp;($AN$5+$A30)),2)="&lt; ",IF(VALUE(SUBSTITUTE(SUBSTITUTE(INDIRECT("Eurofins!"&amp;SUBSTITUTE(ADDRESS(1,MATCH(AJ$3,Eurofins!$2:$2,0),4),"1","")&amp;($AN$5+$A30))," ",""),"&lt;",""))*AJ$2&lt;=BT$4,"&lt;"&amp;BT$4,"&lt;"&amp;VALUE(SUBSTITUTE(SUBSTITUTE(INDIRECT("Eurofins!"&amp;SUBSTITUTE(ADDRESS(1,MATCH(AJ$3,Eurofins!$2:$2,0),4),"1","")&amp;($AN$5+$A30))," ",""),"&lt;",""))*AJ$2),LEFT(INDIRECT("Eurofins!"&amp;SUBSTITUTE(ADDRESS(1,MATCH(AJ$3,Eurofins!$2:$2,0),4),"1","")&amp;($AN$5+$A30)),1)="&lt;",IF(VALUE(SUBSTITUTE(SUBSTITUTE(INDIRECT("Eurofins!"&amp;SUBSTITUTE(ADDRESS(1,MATCH(AJ$3,Eurofins!$2:$2,0),4),"1","")&amp;($AN$5+$A30))," ",""),"&lt;",""))*AJ$2&lt;=BT$4,"&lt;"&amp;BT$4,"&lt;"&amp;VALUE(SUBSTITUTE(SUBSTITUTE(INDIRECT("Eurofins!"&amp;SUBSTITUTE(ADDRESS(1,MATCH(AJ$3,Eurofins!$2:$2,0),4),"1","")&amp;($AN$5+$A30))," ",""),"&lt;",""))*AJ$2),ISNUMBER(VALUE(INDIRECT("Eurofins!"&amp;SUBSTITUTE(ADDRESS(1,MATCH(AJ$3,Eurofins!$2:$2,0),4),"1","")&amp;($AN$5+$A30)))),IF(VALUE(INDIRECT("Eurofins!"&amp;SUBSTITUTE(ADDRESS(1,MATCH(AJ$3,Eurofins!$2:$2,0),4),"1","")&amp;($AN$5+$A30)))*AJ$2&lt;=BT$4,"&lt;"&amp;BT$4,VALUE(INDIRECT("Eurofins!"&amp;SUBSTITUTE(ADDRESS(1,MATCH(AJ$3,Eurofins!$2:$2,0),4),"1","")&amp;($AN$5+$A30)))))</f>
        <v>#N/A</v>
      </c>
    </row>
    <row r="31" spans="1:45" x14ac:dyDescent="0.25">
      <c r="A31">
        <f t="shared" ca="1" si="4"/>
        <v>28</v>
      </c>
      <c r="B31" t="e">
        <f t="shared" ca="1" si="2"/>
        <v>#REF!</v>
      </c>
      <c r="C31" t="str">
        <f t="shared" ca="1" si="5"/>
        <v/>
      </c>
      <c r="D31" s="22" t="e">
        <f ca="1">_xlfn.IFS(INDIRECT("Eurofins!"&amp;SUBSTITUTE(ADDRESS(1,MATCH(D$3,Eurofins!$2:$2,0),4),"1","")&amp;($AN$5+$A31))=0,"",INDIRECT("Eurofins!"&amp;SUBSTITUTE(ADDRESS(1,MATCH(D$3,Eurofins!$2:$2,0),4),"1","")&amp;($AN$5+$A31))="nd","n.d.",LEFT(INDIRECT("Eurofins!"&amp;SUBSTITUTE(ADDRESS(1,MATCH(D$3,Eurofins!$2:$2,0),4),"1","")&amp;($AN$5+$A31)),2)="&lt; ","&lt;&lt;",LEFT(INDIRECT("Eurofins!"&amp;SUBSTITUTE(ADDRESS(1,MATCH(D$3,Eurofins!$2:$2,0),4),"1","")&amp;($AN$5+$A31)),1)="&lt;","&lt;",NOT(ISERROR(VALUE(INDIRECT("Eurofins!"&amp;SUBSTITUTE(ADDRESS(1,MATCH(D$3,Eurofins!$2:$2,0),4),"1","")&amp;($AN$5+$A31))))),VALUE(INDIRECT("Eurofins!"&amp;SUBSTITUTE(ADDRESS(1,MATCH(D$3,Eurofins!$2:$2,0),4),"1","")&amp;($AN$5+$A31))))</f>
        <v>#N/A</v>
      </c>
      <c r="E31" s="22" t="e">
        <f ca="1">_xlfn.IFS(INDIRECT("Eurofins!"&amp;SUBSTITUTE(ADDRESS(1,MATCH(E$3,Eurofins!$2:$2,0),4),"1","")&amp;($AN$5+$A31))=0,"",INDIRECT("Eurofins!"&amp;SUBSTITUTE(ADDRESS(1,MATCH(E$3,Eurofins!$2:$2,0),4),"1","")&amp;($AN$5+$A31))="nd","n.d.",LEFT(INDIRECT("Eurofins!"&amp;SUBSTITUTE(ADDRESS(1,MATCH(E$3,Eurofins!$2:$2,0),4),"1","")&amp;($AN$5+$A31)),2)="&lt; ","&lt;&lt;",LEFT(INDIRECT("Eurofins!"&amp;SUBSTITUTE(ADDRESS(1,MATCH(E$3,Eurofins!$2:$2,0),4),"1","")&amp;($AN$5+$A31)),1)="&lt;","&lt;",NOT(ISERROR(VALUE(INDIRECT("Eurofins!"&amp;SUBSTITUTE(ADDRESS(1,MATCH(E$3,Eurofins!$2:$2,0),4),"1","")&amp;($AN$5+$A31))))),VALUE(INDIRECT("Eurofins!"&amp;SUBSTITUTE(ADDRESS(1,MATCH(E$3,Eurofins!$2:$2,0),4),"1","")&amp;($AN$5+$A31))))</f>
        <v>#N/A</v>
      </c>
      <c r="F31" s="22" t="e">
        <f ca="1">_xlfn.IFS(INDIRECT("Eurofins!"&amp;SUBSTITUTE(ADDRESS(1,MATCH(F$3,Eurofins!$2:$2,0),4),"1","")&amp;($AN$5+$A31))=0,"",INDIRECT("Eurofins!"&amp;SUBSTITUTE(ADDRESS(1,MATCH(F$3,Eurofins!$2:$2,0),4),"1","")&amp;($AN$5+$A31))="nd","n.d.",LEFT(INDIRECT("Eurofins!"&amp;SUBSTITUTE(ADDRESS(1,MATCH(F$3,Eurofins!$2:$2,0),4),"1","")&amp;($AN$5+$A31)),2)="&lt; ","&lt;&lt;",LEFT(INDIRECT("Eurofins!"&amp;SUBSTITUTE(ADDRESS(1,MATCH(F$3,Eurofins!$2:$2,0),4),"1","")&amp;($AN$5+$A31)),1)="&lt;","&lt;",NOT(ISERROR(VALUE(INDIRECT("Eurofins!"&amp;SUBSTITUTE(ADDRESS(1,MATCH(F$3,Eurofins!$2:$2,0),4),"1","")&amp;($AN$5+$A31))))),VALUE(INDIRECT("Eurofins!"&amp;SUBSTITUTE(ADDRESS(1,MATCH(F$3,Eurofins!$2:$2,0),4),"1","")&amp;($AN$5+$A31))))</f>
        <v>#N/A</v>
      </c>
      <c r="G31" s="24" t="e">
        <f ca="1" xml:space="preserve">
_xlfn.LET(_xlpm.GetVal,INDIRECT("Eurofins!"&amp;SUBSTITUTE(ADDRESS(1,MATCH(G$3,Eurofins!$2:$2,0),4),"1","")&amp;($AN$5+$A31)),_xlfn.IFS(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31" s="24" t="e">
        <f ca="1" xml:space="preserve">
_xlfn.LET(_xlpm.GetVal,INDIRECT("Eurofins!"&amp;SUBSTITUTE(ADDRESS(1,MATCH(H$3,Eurofins!$2:$2,0),4),"1","")&amp;($AN$5+$A31)),_xlfn.IFS(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31" s="24" t="e">
        <f ca="1" xml:space="preserve">
_xlfn.LET(_xlpm.GetVal,INDIRECT("Eurofins!"&amp;SUBSTITUTE(ADDRESS(1,MATCH(I$3,Eurofins!$2:$2,0),4),"1","")&amp;($AN$5+$A31)),_xlfn.IFS(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31" s="24" t="e">
        <f ca="1" xml:space="preserve">
_xlfn.LET(_xlpm.GetVal,INDIRECT("Eurofins!"&amp;SUBSTITUTE(ADDRESS(1,MATCH(J$3,Eurofins!$2:$2,0),4),"1","")&amp;($AN$5+$A31)),_xlfn.IFS(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31" s="24" t="e">
        <f ca="1" xml:space="preserve">
_xlfn.LET(_xlpm.GetVal,INDIRECT("Eurofins!"&amp;SUBSTITUTE(ADDRESS(1,MATCH(K$3,Eurofins!$2:$2,0),4),"1","")&amp;($AN$5+$A31)),_xlfn.IFS(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31" s="24" t="e">
        <f ca="1" xml:space="preserve">
_xlfn.LET(_xlpm.GetVal,INDIRECT("Eurofins!"&amp;SUBSTITUTE(ADDRESS(1,MATCH(L$3,Eurofins!$2:$2,0),4),"1","")&amp;($AN$5+$A31)),_xlfn.IFS(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31" s="24" t="e">
        <f ca="1" xml:space="preserve">
_xlfn.LET(_xlpm.GetVal,INDIRECT("Eurofins!"&amp;SUBSTITUTE(ADDRESS(1,MATCH(M$3,Eurofins!$2:$2,0),4),"1","")&amp;($AN$5+$A31)),_xlfn.IFS(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31" s="24" t="e">
        <f ca="1" xml:space="preserve">
_xlfn.LET(_xlpm.GetVal,INDIRECT("Eurofins!"&amp;SUBSTITUTE(ADDRESS(1,MATCH(N$3,Eurofins!$2:$2,0),4),"1","")&amp;($AN$5+$A31)),_xlfn.IFS(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31" s="24" t="e">
        <f ca="1" xml:space="preserve">
_xlfn.LET(_xlpm.GetVal,INDIRECT("Eurofins!"&amp;SUBSTITUTE(ADDRESS(1,MATCH(O$3,Eurofins!$2:$2,0),4),"1","")&amp;($AN$5+$A31)),_xlfn.IFS(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31" s="27" t="e">
        <f ca="1">_xlfn.LET(_xlpm.GetVal,INDIRECT("Eurofins!"&amp;SUBSTITUTE(ADDRESS(1,MATCH(P$3,Eurofins!$2:$2,0),4),"1","")&amp;($AN$5+$A31)),
_xlfn.IFS(
(_xlpm.GetVal)=0,
IF($AR$23,IF(INDIRECT("Eurofins!"&amp;$AR$28&amp;($AN$5+$A31))="nd","n.d.",VALUE(INDIRECT("Eurofins!"&amp;$AR$28&amp;($AN$5+$A31)))),""),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31" s="27" t="e">
        <f ca="1">_xlfn.LET(_xlpm.GetVal,INDIRECT("Eurofins!"&amp;SUBSTITUTE(ADDRESS(1,MATCH(Q$3,Eurofins!$2:$2,0),4),"1","")&amp;($AN$5+$A31)),
_xlfn.IFS(
(_xlpm.GetVal)=0,
IF($AR$15,IF(INDIRECT("Eurofins!"&amp;$AR$20&amp;($AN$5+$A31))="nd","n.d.",VALUE(INDIRECT("Eurofins!"&amp;$AR$20&amp;($AN$5+$A31)))),""),
(_xlpm.GetVal)="nd",
"n.d.",
LEFT(_xlpm.GetVal,1)="&lt;",
IF(Q29&lt;&gt;1,"&lt;"&amp;VALUE(SUBSTITUTE(SUBSTITUTE(_xlpm.GetVal,"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31" s="24" t="e">
        <f ca="1" xml:space="preserve">
_xlfn.LET(_xlpm.GetVal,INDIRECT("Eurofins!"&amp;SUBSTITUTE(ADDRESS(1,MATCH(R$3,Eurofins!$2:$2,0),4),"1","")&amp;($AN$5+$A31)),_xlfn.IFS(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31" s="24" t="e">
        <f ca="1" xml:space="preserve">
_xlfn.LET(_xlpm.GetVal,INDIRECT("Eurofins!"&amp;SUBSTITUTE(ADDRESS(1,MATCH(S$3,Eurofins!$2:$2,0),4),"1","")&amp;($AN$5+$A31)),_xlfn.IFS(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31" s="24" t="e">
        <f ca="1" xml:space="preserve">
_xlfn.LET(_xlpm.GetVal,INDIRECT("Eurofins!"&amp;SUBSTITUTE(ADDRESS(1,MATCH(T$3,Eurofins!$2:$2,0),4),"1","")&amp;($AN$5+$A31)),_xlfn.IFS(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31" s="24" t="e">
        <f ca="1" xml:space="preserve">
_xlfn.LET(_xlpm.GetVal,INDIRECT("Eurofins!"&amp;SUBSTITUTE(ADDRESS(1,MATCH(U$3,Eurofins!$2:$2,0),4),"1","")&amp;($AN$5+$A31)),_xlfn.IFS(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31" s="24" t="e">
        <f ca="1" xml:space="preserve">
_xlfn.LET(_xlpm.GetVal,INDIRECT("Eurofins!"&amp;SUBSTITUTE(ADDRESS(1,MATCH(V$3,Eurofins!$2:$2,0),4),"1","")&amp;($AN$5+$A31)),_xlfn.IFS(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31" s="24" t="e">
        <f ca="1" xml:space="preserve">
_xlfn.LET(_xlpm.GetVal,INDIRECT("Eurofins!"&amp;SUBSTITUTE(ADDRESS(1,MATCH(W$3,Eurofins!$2:$2,0),4),"1","")&amp;($AN$5+$A31)),_xlfn.IFS(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31" s="24" t="e">
        <f ca="1" xml:space="preserve">
_xlfn.LET(_xlpm.GetVal,INDIRECT("Eurofins!"&amp;SUBSTITUTE(ADDRESS(1,MATCH(X$3,Eurofins!$2:$2,0),4),"1","")&amp;($AN$5+$A31)),_xlfn.IFS(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31" s="24" t="e">
        <f ca="1" xml:space="preserve">
_xlfn.LET(_xlpm.GetVal,INDIRECT("Eurofins!"&amp;SUBSTITUTE(ADDRESS(1,MATCH(Y$3,Eurofins!$2:$2,0),4),"1","")&amp;($AN$5+$A31)),_xlfn.IFS(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31" s="24" t="e">
        <f ca="1" xml:space="preserve">
_xlfn.LET(_xlpm.GetVal,INDIRECT("Eurofins!"&amp;SUBSTITUTE(ADDRESS(1,MATCH(Z$3,Eurofins!$2:$2,0),4),"1","")&amp;($AN$5+$A31)),_xlfn.IFS(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31" s="24" t="e">
        <f ca="1" xml:space="preserve">
_xlfn.LET(_xlpm.GetVal,INDIRECT("Eurofins!"&amp;SUBSTITUTE(ADDRESS(1,MATCH(AA$3,Eurofins!$2:$2,0),4),"1","")&amp;($AN$5+$A31)),_xlfn.IFS(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31" s="24" t="e">
        <f ca="1" xml:space="preserve">
_xlfn.LET(_xlpm.GetVal,INDIRECT("Eurofins!"&amp;SUBSTITUTE(ADDRESS(1,MATCH(AB$3,Eurofins!$2:$2,0),4),"1","")&amp;($AN$5+$A31)),_xlfn.IFS(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31" s="24" t="e">
        <f ca="1" xml:space="preserve">
_xlfn.LET(_xlpm.GetVal,INDIRECT("Eurofins!"&amp;SUBSTITUTE(ADDRESS(1,MATCH(AC$3,Eurofins!$2:$2,0),4),"1","")&amp;($AN$5+$A31)),_xlfn.IFS(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31" s="24" t="e">
        <f ca="1" xml:space="preserve">
_xlfn.LET(_xlpm.GetVal,INDIRECT("Eurofins!"&amp;SUBSTITUTE(ADDRESS(1,MATCH(AD$3,Eurofins!$2:$2,0),4),"1","")&amp;($AN$5+$A31)),_xlfn.IFS(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31" s="24" t="e">
        <f ca="1" xml:space="preserve">
_xlfn.LET(_xlpm.GetVal,INDIRECT("Eurofins!"&amp;SUBSTITUTE(ADDRESS(1,MATCH(AE$3,Eurofins!$2:$2,0),4),"1","")&amp;($AN$5+$A31)),_xlfn.IFS(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31" s="24" t="e">
        <f ca="1" xml:space="preserve">
_xlfn.LET(_xlpm.GetVal,INDIRECT("Eurofins!"&amp;SUBSTITUTE(ADDRESS(1,MATCH(AF$3,Eurofins!$2:$2,0),4),"1","")&amp;($AN$5+$A31)),_xlfn.IFS(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31" s="24" t="e">
        <f ca="1" xml:space="preserve">
_xlfn.LET(_xlpm.GetVal,INDIRECT("Eurofins!"&amp;SUBSTITUTE(ADDRESS(1,MATCH(AG$3,Eurofins!$2:$2,0),4),"1","")&amp;($AN$5+$A31)),_xlfn.IFS(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31" s="25" t="str">
        <f ca="1">IF(SUMPRODUCT(--ISERROR(AI31:AJ31))&lt;2,IF(SUMIF(AI31:AJ31,"&lt;&gt;#VALUE!")&lt;=ALS_Jord_Kalk!BQ$4,"&lt;"&amp;ALS_Jord_Kalk!BQ$4,SUMIF(AI31:AJ31,"&lt;&gt;#VALUE!")),"#VALUE!")</f>
        <v>#VALUE!</v>
      </c>
      <c r="AI31" s="24" t="e">
        <f ca="1">_xlfn.IFS(INDIRECT("Eurofins!"&amp;SUBSTITUTE(ADDRESS(1,MATCH(AI$3,Eurofins!$2:$2,0),4),"1","")&amp;($AN$5+$A31))=0,"",INDIRECT("Eurofins!"&amp;SUBSTITUTE(ADDRESS(1,MATCH(AI$3,Eurofins!$2:$2,0),4),"1","")&amp;($AN$5+$A31))="nd","n.d.",LEFT(INDIRECT("Eurofins!"&amp;SUBSTITUTE(ADDRESS(1,MATCH(AI$3,Eurofins!$2:$2,0),4),"1","")&amp;($AN$5+$A31)),2)="&lt; ",IF(VALUE(SUBSTITUTE(SUBSTITUTE(INDIRECT("Eurofins!"&amp;SUBSTITUTE(ADDRESS(1,MATCH(AI$3,Eurofins!$2:$2,0),4),"1","")&amp;($AN$5+$A31))," ",""),"&lt;",""))*AI$2&lt;=BS$4,"&lt;"&amp;BS$4,"&lt;"&amp;VALUE(SUBSTITUTE(SUBSTITUTE(INDIRECT("Eurofins!"&amp;SUBSTITUTE(ADDRESS(1,MATCH(AI$3,Eurofins!$2:$2,0),4),"1","")&amp;($AN$5+$A31))," ",""),"&lt;",""))*AI$2),LEFT(INDIRECT("Eurofins!"&amp;SUBSTITUTE(ADDRESS(1,MATCH(AI$3,Eurofins!$2:$2,0),4),"1","")&amp;($AN$5+$A31)),1)="&lt;",IF(VALUE(SUBSTITUTE(SUBSTITUTE(INDIRECT("Eurofins!"&amp;SUBSTITUTE(ADDRESS(1,MATCH(AI$3,Eurofins!$2:$2,0),4),"1","")&amp;($AN$5+$A31))," ",""),"&lt;",""))*AI$2&lt;=BS$4,"&lt;"&amp;BS$4,"&lt;"&amp;VALUE(SUBSTITUTE(SUBSTITUTE(INDIRECT("Eurofins!"&amp;SUBSTITUTE(ADDRESS(1,MATCH(AI$3,Eurofins!$2:$2,0),4),"1","")&amp;($AN$5+$A31))," ",""),"&lt;",""))*AI$2),ISNUMBER(VALUE(INDIRECT("Eurofins!"&amp;SUBSTITUTE(ADDRESS(1,MATCH(AI$3,Eurofins!$2:$2,0),4),"1","")&amp;($AN$5+$A31)))),IF(VALUE(INDIRECT("Eurofins!"&amp;SUBSTITUTE(ADDRESS(1,MATCH(AI$3,Eurofins!$2:$2,0),4),"1","")&amp;($AN$5+$A31)))*AI$2&lt;=BS$4,"&lt;"&amp;BS$4,VALUE(INDIRECT("Eurofins!"&amp;SUBSTITUTE(ADDRESS(1,MATCH(AI$3,Eurofins!$2:$2,0),4),"1","")&amp;($AN$5+$A31)))))</f>
        <v>#N/A</v>
      </c>
      <c r="AJ31" s="24" t="e">
        <f ca="1">_xlfn.IFS(INDIRECT("Eurofins!"&amp;SUBSTITUTE(ADDRESS(1,MATCH(AJ$3,Eurofins!$2:$2,0),4),"1","")&amp;($AN$5+$A31))=0,"",INDIRECT("Eurofins!"&amp;SUBSTITUTE(ADDRESS(1,MATCH(AJ$3,Eurofins!$2:$2,0),4),"1","")&amp;($AN$5+$A31))="nd","n.d.",LEFT(INDIRECT("Eurofins!"&amp;SUBSTITUTE(ADDRESS(1,MATCH(AJ$3,Eurofins!$2:$2,0),4),"1","")&amp;($AN$5+$A31)),2)="&lt; ",IF(VALUE(SUBSTITUTE(SUBSTITUTE(INDIRECT("Eurofins!"&amp;SUBSTITUTE(ADDRESS(1,MATCH(AJ$3,Eurofins!$2:$2,0),4),"1","")&amp;($AN$5+$A31))," ",""),"&lt;",""))*AJ$2&lt;=BT$4,"&lt;"&amp;BT$4,"&lt;"&amp;VALUE(SUBSTITUTE(SUBSTITUTE(INDIRECT("Eurofins!"&amp;SUBSTITUTE(ADDRESS(1,MATCH(AJ$3,Eurofins!$2:$2,0),4),"1","")&amp;($AN$5+$A31))," ",""),"&lt;",""))*AJ$2),LEFT(INDIRECT("Eurofins!"&amp;SUBSTITUTE(ADDRESS(1,MATCH(AJ$3,Eurofins!$2:$2,0),4),"1","")&amp;($AN$5+$A31)),1)="&lt;",IF(VALUE(SUBSTITUTE(SUBSTITUTE(INDIRECT("Eurofins!"&amp;SUBSTITUTE(ADDRESS(1,MATCH(AJ$3,Eurofins!$2:$2,0),4),"1","")&amp;($AN$5+$A31))," ",""),"&lt;",""))*AJ$2&lt;=BT$4,"&lt;"&amp;BT$4,"&lt;"&amp;VALUE(SUBSTITUTE(SUBSTITUTE(INDIRECT("Eurofins!"&amp;SUBSTITUTE(ADDRESS(1,MATCH(AJ$3,Eurofins!$2:$2,0),4),"1","")&amp;($AN$5+$A31))," ",""),"&lt;",""))*AJ$2),ISNUMBER(VALUE(INDIRECT("Eurofins!"&amp;SUBSTITUTE(ADDRESS(1,MATCH(AJ$3,Eurofins!$2:$2,0),4),"1","")&amp;($AN$5+$A31)))),IF(VALUE(INDIRECT("Eurofins!"&amp;SUBSTITUTE(ADDRESS(1,MATCH(AJ$3,Eurofins!$2:$2,0),4),"1","")&amp;($AN$5+$A31)))*AJ$2&lt;=BT$4,"&lt;"&amp;BT$4,VALUE(INDIRECT("Eurofins!"&amp;SUBSTITUTE(ADDRESS(1,MATCH(AJ$3,Eurofins!$2:$2,0),4),"1","")&amp;($AN$5+$A31)))))</f>
        <v>#N/A</v>
      </c>
    </row>
    <row r="32" spans="1:45" x14ac:dyDescent="0.25">
      <c r="A32">
        <f t="shared" ca="1" si="4"/>
        <v>29</v>
      </c>
      <c r="B32" t="e">
        <f t="shared" ca="1" si="2"/>
        <v>#REF!</v>
      </c>
      <c r="C32" t="str">
        <f t="shared" ca="1" si="5"/>
        <v/>
      </c>
      <c r="D32" s="22" t="e">
        <f ca="1">_xlfn.IFS(INDIRECT("Eurofins!"&amp;SUBSTITUTE(ADDRESS(1,MATCH(D$3,Eurofins!$2:$2,0),4),"1","")&amp;($AN$5+$A32))=0,"",INDIRECT("Eurofins!"&amp;SUBSTITUTE(ADDRESS(1,MATCH(D$3,Eurofins!$2:$2,0),4),"1","")&amp;($AN$5+$A32))="nd","n.d.",LEFT(INDIRECT("Eurofins!"&amp;SUBSTITUTE(ADDRESS(1,MATCH(D$3,Eurofins!$2:$2,0),4),"1","")&amp;($AN$5+$A32)),2)="&lt; ","&lt;&lt;",LEFT(INDIRECT("Eurofins!"&amp;SUBSTITUTE(ADDRESS(1,MATCH(D$3,Eurofins!$2:$2,0),4),"1","")&amp;($AN$5+$A32)),1)="&lt;","&lt;",NOT(ISERROR(VALUE(INDIRECT("Eurofins!"&amp;SUBSTITUTE(ADDRESS(1,MATCH(D$3,Eurofins!$2:$2,0),4),"1","")&amp;($AN$5+$A32))))),VALUE(INDIRECT("Eurofins!"&amp;SUBSTITUTE(ADDRESS(1,MATCH(D$3,Eurofins!$2:$2,0),4),"1","")&amp;($AN$5+$A32))))</f>
        <v>#N/A</v>
      </c>
      <c r="E32" s="22" t="e">
        <f ca="1">_xlfn.IFS(INDIRECT("Eurofins!"&amp;SUBSTITUTE(ADDRESS(1,MATCH(E$3,Eurofins!$2:$2,0),4),"1","")&amp;($AN$5+$A32))=0,"",INDIRECT("Eurofins!"&amp;SUBSTITUTE(ADDRESS(1,MATCH(E$3,Eurofins!$2:$2,0),4),"1","")&amp;($AN$5+$A32))="nd","n.d.",LEFT(INDIRECT("Eurofins!"&amp;SUBSTITUTE(ADDRESS(1,MATCH(E$3,Eurofins!$2:$2,0),4),"1","")&amp;($AN$5+$A32)),2)="&lt; ","&lt;&lt;",LEFT(INDIRECT("Eurofins!"&amp;SUBSTITUTE(ADDRESS(1,MATCH(E$3,Eurofins!$2:$2,0),4),"1","")&amp;($AN$5+$A32)),1)="&lt;","&lt;",NOT(ISERROR(VALUE(INDIRECT("Eurofins!"&amp;SUBSTITUTE(ADDRESS(1,MATCH(E$3,Eurofins!$2:$2,0),4),"1","")&amp;($AN$5+$A32))))),VALUE(INDIRECT("Eurofins!"&amp;SUBSTITUTE(ADDRESS(1,MATCH(E$3,Eurofins!$2:$2,0),4),"1","")&amp;($AN$5+$A32))))</f>
        <v>#N/A</v>
      </c>
      <c r="F32" s="22" t="e">
        <f ca="1">_xlfn.IFS(INDIRECT("Eurofins!"&amp;SUBSTITUTE(ADDRESS(1,MATCH(F$3,Eurofins!$2:$2,0),4),"1","")&amp;($AN$5+$A32))=0,"",INDIRECT("Eurofins!"&amp;SUBSTITUTE(ADDRESS(1,MATCH(F$3,Eurofins!$2:$2,0),4),"1","")&amp;($AN$5+$A32))="nd","n.d.",LEFT(INDIRECT("Eurofins!"&amp;SUBSTITUTE(ADDRESS(1,MATCH(F$3,Eurofins!$2:$2,0),4),"1","")&amp;($AN$5+$A32)),2)="&lt; ","&lt;&lt;",LEFT(INDIRECT("Eurofins!"&amp;SUBSTITUTE(ADDRESS(1,MATCH(F$3,Eurofins!$2:$2,0),4),"1","")&amp;($AN$5+$A32)),1)="&lt;","&lt;",NOT(ISERROR(VALUE(INDIRECT("Eurofins!"&amp;SUBSTITUTE(ADDRESS(1,MATCH(F$3,Eurofins!$2:$2,0),4),"1","")&amp;($AN$5+$A32))))),VALUE(INDIRECT("Eurofins!"&amp;SUBSTITUTE(ADDRESS(1,MATCH(F$3,Eurofins!$2:$2,0),4),"1","")&amp;($AN$5+$A32))))</f>
        <v>#N/A</v>
      </c>
      <c r="G32" s="24" t="e">
        <f ca="1" xml:space="preserve">
_xlfn.LET(_xlpm.GetVal,INDIRECT("Eurofins!"&amp;SUBSTITUTE(ADDRESS(1,MATCH(G$3,Eurofins!$2:$2,0),4),"1","")&amp;($AN$5+$A32)),_xlfn.IFS(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32" s="24" t="e">
        <f ca="1" xml:space="preserve">
_xlfn.LET(_xlpm.GetVal,INDIRECT("Eurofins!"&amp;SUBSTITUTE(ADDRESS(1,MATCH(H$3,Eurofins!$2:$2,0),4),"1","")&amp;($AN$5+$A32)),_xlfn.IFS(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32" s="24" t="e">
        <f ca="1" xml:space="preserve">
_xlfn.LET(_xlpm.GetVal,INDIRECT("Eurofins!"&amp;SUBSTITUTE(ADDRESS(1,MATCH(I$3,Eurofins!$2:$2,0),4),"1","")&amp;($AN$5+$A32)),_xlfn.IFS(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32" s="24" t="e">
        <f ca="1" xml:space="preserve">
_xlfn.LET(_xlpm.GetVal,INDIRECT("Eurofins!"&amp;SUBSTITUTE(ADDRESS(1,MATCH(J$3,Eurofins!$2:$2,0),4),"1","")&amp;($AN$5+$A32)),_xlfn.IFS(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32" s="24" t="e">
        <f ca="1" xml:space="preserve">
_xlfn.LET(_xlpm.GetVal,INDIRECT("Eurofins!"&amp;SUBSTITUTE(ADDRESS(1,MATCH(K$3,Eurofins!$2:$2,0),4),"1","")&amp;($AN$5+$A32)),_xlfn.IFS(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32" s="24" t="e">
        <f ca="1" xml:space="preserve">
_xlfn.LET(_xlpm.GetVal,INDIRECT("Eurofins!"&amp;SUBSTITUTE(ADDRESS(1,MATCH(L$3,Eurofins!$2:$2,0),4),"1","")&amp;($AN$5+$A32)),_xlfn.IFS(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32" s="24" t="e">
        <f ca="1" xml:space="preserve">
_xlfn.LET(_xlpm.GetVal,INDIRECT("Eurofins!"&amp;SUBSTITUTE(ADDRESS(1,MATCH(M$3,Eurofins!$2:$2,0),4),"1","")&amp;($AN$5+$A32)),_xlfn.IFS(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32" s="24" t="e">
        <f ca="1" xml:space="preserve">
_xlfn.LET(_xlpm.GetVal,INDIRECT("Eurofins!"&amp;SUBSTITUTE(ADDRESS(1,MATCH(N$3,Eurofins!$2:$2,0),4),"1","")&amp;($AN$5+$A32)),_xlfn.IFS(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32" s="24" t="e">
        <f ca="1" xml:space="preserve">
_xlfn.LET(_xlpm.GetVal,INDIRECT("Eurofins!"&amp;SUBSTITUTE(ADDRESS(1,MATCH(O$3,Eurofins!$2:$2,0),4),"1","")&amp;($AN$5+$A32)),_xlfn.IFS(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32" s="27" t="e">
        <f ca="1">_xlfn.LET(_xlpm.GetVal,INDIRECT("Eurofins!"&amp;SUBSTITUTE(ADDRESS(1,MATCH(P$3,Eurofins!$2:$2,0),4),"1","")&amp;($AN$5+$A32)),
_xlfn.IFS(
(_xlpm.GetVal)=0,
IF($AR$23,IF(INDIRECT("Eurofins!"&amp;$AR$28&amp;($AN$5+$A32))="nd","n.d.",VALUE(INDIRECT("Eurofins!"&amp;$AR$28&amp;($AN$5+$A32)))),""),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32" s="27" t="e">
        <f ca="1">_xlfn.LET(_xlpm.GetVal,INDIRECT("Eurofins!"&amp;SUBSTITUTE(ADDRESS(1,MATCH(Q$3,Eurofins!$2:$2,0),4),"1","")&amp;($AN$5+$A32)),
_xlfn.IFS(
(_xlpm.GetVal)=0,
IF($AR$15,IF(INDIRECT("Eurofins!"&amp;$AR$20&amp;($AN$5+$A32))="nd","n.d.",VALUE(INDIRECT("Eurofins!"&amp;$AR$20&amp;($AN$5+$A32)))),""),
(_xlpm.GetVal)="nd",
"n.d.",
LEFT(_xlpm.GetVal,1)="&lt;",
IF(Q30&lt;&gt;1,"&lt;"&amp;VALUE(SUBSTITUTE(SUBSTITUTE(_xlpm.GetVal,"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32" s="24" t="e">
        <f ca="1" xml:space="preserve">
_xlfn.LET(_xlpm.GetVal,INDIRECT("Eurofins!"&amp;SUBSTITUTE(ADDRESS(1,MATCH(R$3,Eurofins!$2:$2,0),4),"1","")&amp;($AN$5+$A32)),_xlfn.IFS(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32" s="24" t="e">
        <f ca="1" xml:space="preserve">
_xlfn.LET(_xlpm.GetVal,INDIRECT("Eurofins!"&amp;SUBSTITUTE(ADDRESS(1,MATCH(S$3,Eurofins!$2:$2,0),4),"1","")&amp;($AN$5+$A32)),_xlfn.IFS(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32" s="24" t="e">
        <f ca="1" xml:space="preserve">
_xlfn.LET(_xlpm.GetVal,INDIRECT("Eurofins!"&amp;SUBSTITUTE(ADDRESS(1,MATCH(T$3,Eurofins!$2:$2,0),4),"1","")&amp;($AN$5+$A32)),_xlfn.IFS(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32" s="24" t="e">
        <f ca="1" xml:space="preserve">
_xlfn.LET(_xlpm.GetVal,INDIRECT("Eurofins!"&amp;SUBSTITUTE(ADDRESS(1,MATCH(U$3,Eurofins!$2:$2,0),4),"1","")&amp;($AN$5+$A32)),_xlfn.IFS(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32" s="24" t="e">
        <f ca="1" xml:space="preserve">
_xlfn.LET(_xlpm.GetVal,INDIRECT("Eurofins!"&amp;SUBSTITUTE(ADDRESS(1,MATCH(V$3,Eurofins!$2:$2,0),4),"1","")&amp;($AN$5+$A32)),_xlfn.IFS(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32" s="24" t="e">
        <f ca="1" xml:space="preserve">
_xlfn.LET(_xlpm.GetVal,INDIRECT("Eurofins!"&amp;SUBSTITUTE(ADDRESS(1,MATCH(W$3,Eurofins!$2:$2,0),4),"1","")&amp;($AN$5+$A32)),_xlfn.IFS(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32" s="24" t="e">
        <f ca="1" xml:space="preserve">
_xlfn.LET(_xlpm.GetVal,INDIRECT("Eurofins!"&amp;SUBSTITUTE(ADDRESS(1,MATCH(X$3,Eurofins!$2:$2,0),4),"1","")&amp;($AN$5+$A32)),_xlfn.IFS(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32" s="24" t="e">
        <f ca="1" xml:space="preserve">
_xlfn.LET(_xlpm.GetVal,INDIRECT("Eurofins!"&amp;SUBSTITUTE(ADDRESS(1,MATCH(Y$3,Eurofins!$2:$2,0),4),"1","")&amp;($AN$5+$A32)),_xlfn.IFS(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32" s="24" t="e">
        <f ca="1" xml:space="preserve">
_xlfn.LET(_xlpm.GetVal,INDIRECT("Eurofins!"&amp;SUBSTITUTE(ADDRESS(1,MATCH(Z$3,Eurofins!$2:$2,0),4),"1","")&amp;($AN$5+$A32)),_xlfn.IFS(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32" s="24" t="e">
        <f ca="1" xml:space="preserve">
_xlfn.LET(_xlpm.GetVal,INDIRECT("Eurofins!"&amp;SUBSTITUTE(ADDRESS(1,MATCH(AA$3,Eurofins!$2:$2,0),4),"1","")&amp;($AN$5+$A32)),_xlfn.IFS(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32" s="24" t="e">
        <f ca="1" xml:space="preserve">
_xlfn.LET(_xlpm.GetVal,INDIRECT("Eurofins!"&amp;SUBSTITUTE(ADDRESS(1,MATCH(AB$3,Eurofins!$2:$2,0),4),"1","")&amp;($AN$5+$A32)),_xlfn.IFS(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32" s="24" t="e">
        <f ca="1" xml:space="preserve">
_xlfn.LET(_xlpm.GetVal,INDIRECT("Eurofins!"&amp;SUBSTITUTE(ADDRESS(1,MATCH(AC$3,Eurofins!$2:$2,0),4),"1","")&amp;($AN$5+$A32)),_xlfn.IFS(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32" s="24" t="e">
        <f ca="1" xml:space="preserve">
_xlfn.LET(_xlpm.GetVal,INDIRECT("Eurofins!"&amp;SUBSTITUTE(ADDRESS(1,MATCH(AD$3,Eurofins!$2:$2,0),4),"1","")&amp;($AN$5+$A32)),_xlfn.IFS(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32" s="24" t="e">
        <f ca="1" xml:space="preserve">
_xlfn.LET(_xlpm.GetVal,INDIRECT("Eurofins!"&amp;SUBSTITUTE(ADDRESS(1,MATCH(AE$3,Eurofins!$2:$2,0),4),"1","")&amp;($AN$5+$A32)),_xlfn.IFS(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32" s="24" t="e">
        <f ca="1" xml:space="preserve">
_xlfn.LET(_xlpm.GetVal,INDIRECT("Eurofins!"&amp;SUBSTITUTE(ADDRESS(1,MATCH(AF$3,Eurofins!$2:$2,0),4),"1","")&amp;($AN$5+$A32)),_xlfn.IFS(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32" s="24" t="e">
        <f ca="1" xml:space="preserve">
_xlfn.LET(_xlpm.GetVal,INDIRECT("Eurofins!"&amp;SUBSTITUTE(ADDRESS(1,MATCH(AG$3,Eurofins!$2:$2,0),4),"1","")&amp;($AN$5+$A32)),_xlfn.IFS(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32" s="25" t="str">
        <f ca="1">IF(SUMPRODUCT(--ISERROR(AI32:AJ32))&lt;2,IF(SUMIF(AI32:AJ32,"&lt;&gt;#VALUE!")&lt;=ALS_Jord_Kalk!BQ$4,"&lt;"&amp;ALS_Jord_Kalk!BQ$4,SUMIF(AI32:AJ32,"&lt;&gt;#VALUE!")),"#VALUE!")</f>
        <v>#VALUE!</v>
      </c>
      <c r="AI32" s="24" t="e">
        <f ca="1">_xlfn.IFS(INDIRECT("Eurofins!"&amp;SUBSTITUTE(ADDRESS(1,MATCH(AI$3,Eurofins!$2:$2,0),4),"1","")&amp;($AN$5+$A32))=0,"",INDIRECT("Eurofins!"&amp;SUBSTITUTE(ADDRESS(1,MATCH(AI$3,Eurofins!$2:$2,0),4),"1","")&amp;($AN$5+$A32))="nd","n.d.",LEFT(INDIRECT("Eurofins!"&amp;SUBSTITUTE(ADDRESS(1,MATCH(AI$3,Eurofins!$2:$2,0),4),"1","")&amp;($AN$5+$A32)),2)="&lt; ",IF(VALUE(SUBSTITUTE(SUBSTITUTE(INDIRECT("Eurofins!"&amp;SUBSTITUTE(ADDRESS(1,MATCH(AI$3,Eurofins!$2:$2,0),4),"1","")&amp;($AN$5+$A32))," ",""),"&lt;",""))*AI$2&lt;=BS$4,"&lt;"&amp;BS$4,"&lt;"&amp;VALUE(SUBSTITUTE(SUBSTITUTE(INDIRECT("Eurofins!"&amp;SUBSTITUTE(ADDRESS(1,MATCH(AI$3,Eurofins!$2:$2,0),4),"1","")&amp;($AN$5+$A32))," ",""),"&lt;",""))*AI$2),LEFT(INDIRECT("Eurofins!"&amp;SUBSTITUTE(ADDRESS(1,MATCH(AI$3,Eurofins!$2:$2,0),4),"1","")&amp;($AN$5+$A32)),1)="&lt;",IF(VALUE(SUBSTITUTE(SUBSTITUTE(INDIRECT("Eurofins!"&amp;SUBSTITUTE(ADDRESS(1,MATCH(AI$3,Eurofins!$2:$2,0),4),"1","")&amp;($AN$5+$A32))," ",""),"&lt;",""))*AI$2&lt;=BS$4,"&lt;"&amp;BS$4,"&lt;"&amp;VALUE(SUBSTITUTE(SUBSTITUTE(INDIRECT("Eurofins!"&amp;SUBSTITUTE(ADDRESS(1,MATCH(AI$3,Eurofins!$2:$2,0),4),"1","")&amp;($AN$5+$A32))," ",""),"&lt;",""))*AI$2),ISNUMBER(VALUE(INDIRECT("Eurofins!"&amp;SUBSTITUTE(ADDRESS(1,MATCH(AI$3,Eurofins!$2:$2,0),4),"1","")&amp;($AN$5+$A32)))),IF(VALUE(INDIRECT("Eurofins!"&amp;SUBSTITUTE(ADDRESS(1,MATCH(AI$3,Eurofins!$2:$2,0),4),"1","")&amp;($AN$5+$A32)))*AI$2&lt;=BS$4,"&lt;"&amp;BS$4,VALUE(INDIRECT("Eurofins!"&amp;SUBSTITUTE(ADDRESS(1,MATCH(AI$3,Eurofins!$2:$2,0),4),"1","")&amp;($AN$5+$A32)))))</f>
        <v>#N/A</v>
      </c>
      <c r="AJ32" s="24" t="e">
        <f ca="1">_xlfn.IFS(INDIRECT("Eurofins!"&amp;SUBSTITUTE(ADDRESS(1,MATCH(AJ$3,Eurofins!$2:$2,0),4),"1","")&amp;($AN$5+$A32))=0,"",INDIRECT("Eurofins!"&amp;SUBSTITUTE(ADDRESS(1,MATCH(AJ$3,Eurofins!$2:$2,0),4),"1","")&amp;($AN$5+$A32))="nd","n.d.",LEFT(INDIRECT("Eurofins!"&amp;SUBSTITUTE(ADDRESS(1,MATCH(AJ$3,Eurofins!$2:$2,0),4),"1","")&amp;($AN$5+$A32)),2)="&lt; ",IF(VALUE(SUBSTITUTE(SUBSTITUTE(INDIRECT("Eurofins!"&amp;SUBSTITUTE(ADDRESS(1,MATCH(AJ$3,Eurofins!$2:$2,0),4),"1","")&amp;($AN$5+$A32))," ",""),"&lt;",""))*AJ$2&lt;=BT$4,"&lt;"&amp;BT$4,"&lt;"&amp;VALUE(SUBSTITUTE(SUBSTITUTE(INDIRECT("Eurofins!"&amp;SUBSTITUTE(ADDRESS(1,MATCH(AJ$3,Eurofins!$2:$2,0),4),"1","")&amp;($AN$5+$A32))," ",""),"&lt;",""))*AJ$2),LEFT(INDIRECT("Eurofins!"&amp;SUBSTITUTE(ADDRESS(1,MATCH(AJ$3,Eurofins!$2:$2,0),4),"1","")&amp;($AN$5+$A32)),1)="&lt;",IF(VALUE(SUBSTITUTE(SUBSTITUTE(INDIRECT("Eurofins!"&amp;SUBSTITUTE(ADDRESS(1,MATCH(AJ$3,Eurofins!$2:$2,0),4),"1","")&amp;($AN$5+$A32))," ",""),"&lt;",""))*AJ$2&lt;=BT$4,"&lt;"&amp;BT$4,"&lt;"&amp;VALUE(SUBSTITUTE(SUBSTITUTE(INDIRECT("Eurofins!"&amp;SUBSTITUTE(ADDRESS(1,MATCH(AJ$3,Eurofins!$2:$2,0),4),"1","")&amp;($AN$5+$A32))," ",""),"&lt;",""))*AJ$2),ISNUMBER(VALUE(INDIRECT("Eurofins!"&amp;SUBSTITUTE(ADDRESS(1,MATCH(AJ$3,Eurofins!$2:$2,0),4),"1","")&amp;($AN$5+$A32)))),IF(VALUE(INDIRECT("Eurofins!"&amp;SUBSTITUTE(ADDRESS(1,MATCH(AJ$3,Eurofins!$2:$2,0),4),"1","")&amp;($AN$5+$A32)))*AJ$2&lt;=BT$4,"&lt;"&amp;BT$4,VALUE(INDIRECT("Eurofins!"&amp;SUBSTITUTE(ADDRESS(1,MATCH(AJ$3,Eurofins!$2:$2,0),4),"1","")&amp;($AN$5+$A32)))))</f>
        <v>#N/A</v>
      </c>
    </row>
    <row r="33" spans="1:36" x14ac:dyDescent="0.25">
      <c r="A33">
        <f t="shared" ca="1" si="4"/>
        <v>30</v>
      </c>
      <c r="B33" t="e">
        <f t="shared" ca="1" si="2"/>
        <v>#REF!</v>
      </c>
      <c r="C33" t="str">
        <f t="shared" ca="1" si="5"/>
        <v/>
      </c>
      <c r="D33" s="22" t="e">
        <f ca="1">_xlfn.IFS(INDIRECT("Eurofins!"&amp;SUBSTITUTE(ADDRESS(1,MATCH(D$3,Eurofins!$2:$2,0),4),"1","")&amp;($AN$5+$A33))=0,"",INDIRECT("Eurofins!"&amp;SUBSTITUTE(ADDRESS(1,MATCH(D$3,Eurofins!$2:$2,0),4),"1","")&amp;($AN$5+$A33))="nd","n.d.",LEFT(INDIRECT("Eurofins!"&amp;SUBSTITUTE(ADDRESS(1,MATCH(D$3,Eurofins!$2:$2,0),4),"1","")&amp;($AN$5+$A33)),2)="&lt; ","&lt;&lt;",LEFT(INDIRECT("Eurofins!"&amp;SUBSTITUTE(ADDRESS(1,MATCH(D$3,Eurofins!$2:$2,0),4),"1","")&amp;($AN$5+$A33)),1)="&lt;","&lt;",NOT(ISERROR(VALUE(INDIRECT("Eurofins!"&amp;SUBSTITUTE(ADDRESS(1,MATCH(D$3,Eurofins!$2:$2,0),4),"1","")&amp;($AN$5+$A33))))),VALUE(INDIRECT("Eurofins!"&amp;SUBSTITUTE(ADDRESS(1,MATCH(D$3,Eurofins!$2:$2,0),4),"1","")&amp;($AN$5+$A33))))</f>
        <v>#N/A</v>
      </c>
      <c r="E33" s="22" t="e">
        <f ca="1">_xlfn.IFS(INDIRECT("Eurofins!"&amp;SUBSTITUTE(ADDRESS(1,MATCH(E$3,Eurofins!$2:$2,0),4),"1","")&amp;($AN$5+$A33))=0,"",INDIRECT("Eurofins!"&amp;SUBSTITUTE(ADDRESS(1,MATCH(E$3,Eurofins!$2:$2,0),4),"1","")&amp;($AN$5+$A33))="nd","n.d.",LEFT(INDIRECT("Eurofins!"&amp;SUBSTITUTE(ADDRESS(1,MATCH(E$3,Eurofins!$2:$2,0),4),"1","")&amp;($AN$5+$A33)),2)="&lt; ","&lt;&lt;",LEFT(INDIRECT("Eurofins!"&amp;SUBSTITUTE(ADDRESS(1,MATCH(E$3,Eurofins!$2:$2,0),4),"1","")&amp;($AN$5+$A33)),1)="&lt;","&lt;",NOT(ISERROR(VALUE(INDIRECT("Eurofins!"&amp;SUBSTITUTE(ADDRESS(1,MATCH(E$3,Eurofins!$2:$2,0),4),"1","")&amp;($AN$5+$A33))))),VALUE(INDIRECT("Eurofins!"&amp;SUBSTITUTE(ADDRESS(1,MATCH(E$3,Eurofins!$2:$2,0),4),"1","")&amp;($AN$5+$A33))))</f>
        <v>#N/A</v>
      </c>
      <c r="F33" s="22" t="e">
        <f ca="1">_xlfn.IFS(INDIRECT("Eurofins!"&amp;SUBSTITUTE(ADDRESS(1,MATCH(F$3,Eurofins!$2:$2,0),4),"1","")&amp;($AN$5+$A33))=0,"",INDIRECT("Eurofins!"&amp;SUBSTITUTE(ADDRESS(1,MATCH(F$3,Eurofins!$2:$2,0),4),"1","")&amp;($AN$5+$A33))="nd","n.d.",LEFT(INDIRECT("Eurofins!"&amp;SUBSTITUTE(ADDRESS(1,MATCH(F$3,Eurofins!$2:$2,0),4),"1","")&amp;($AN$5+$A33)),2)="&lt; ","&lt;&lt;",LEFT(INDIRECT("Eurofins!"&amp;SUBSTITUTE(ADDRESS(1,MATCH(F$3,Eurofins!$2:$2,0),4),"1","")&amp;($AN$5+$A33)),1)="&lt;","&lt;",NOT(ISERROR(VALUE(INDIRECT("Eurofins!"&amp;SUBSTITUTE(ADDRESS(1,MATCH(F$3,Eurofins!$2:$2,0),4),"1","")&amp;($AN$5+$A33))))),VALUE(INDIRECT("Eurofins!"&amp;SUBSTITUTE(ADDRESS(1,MATCH(F$3,Eurofins!$2:$2,0),4),"1","")&amp;($AN$5+$A33))))</f>
        <v>#N/A</v>
      </c>
      <c r="G33" s="24" t="e">
        <f ca="1" xml:space="preserve">
_xlfn.LET(_xlpm.GetVal,INDIRECT("Eurofins!"&amp;SUBSTITUTE(ADDRESS(1,MATCH(G$3,Eurofins!$2:$2,0),4),"1","")&amp;($AN$5+$A33)),_xlfn.IFS(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33" s="24" t="e">
        <f ca="1" xml:space="preserve">
_xlfn.LET(_xlpm.GetVal,INDIRECT("Eurofins!"&amp;SUBSTITUTE(ADDRESS(1,MATCH(H$3,Eurofins!$2:$2,0),4),"1","")&amp;($AN$5+$A33)),_xlfn.IFS(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33" s="24" t="e">
        <f ca="1" xml:space="preserve">
_xlfn.LET(_xlpm.GetVal,INDIRECT("Eurofins!"&amp;SUBSTITUTE(ADDRESS(1,MATCH(I$3,Eurofins!$2:$2,0),4),"1","")&amp;($AN$5+$A33)),_xlfn.IFS(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33" s="24" t="e">
        <f ca="1" xml:space="preserve">
_xlfn.LET(_xlpm.GetVal,INDIRECT("Eurofins!"&amp;SUBSTITUTE(ADDRESS(1,MATCH(J$3,Eurofins!$2:$2,0),4),"1","")&amp;($AN$5+$A33)),_xlfn.IFS(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33" s="24" t="e">
        <f ca="1" xml:space="preserve">
_xlfn.LET(_xlpm.GetVal,INDIRECT("Eurofins!"&amp;SUBSTITUTE(ADDRESS(1,MATCH(K$3,Eurofins!$2:$2,0),4),"1","")&amp;($AN$5+$A33)),_xlfn.IFS(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33" s="24" t="e">
        <f ca="1" xml:space="preserve">
_xlfn.LET(_xlpm.GetVal,INDIRECT("Eurofins!"&amp;SUBSTITUTE(ADDRESS(1,MATCH(L$3,Eurofins!$2:$2,0),4),"1","")&amp;($AN$5+$A33)),_xlfn.IFS(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33" s="24" t="e">
        <f ca="1" xml:space="preserve">
_xlfn.LET(_xlpm.GetVal,INDIRECT("Eurofins!"&amp;SUBSTITUTE(ADDRESS(1,MATCH(M$3,Eurofins!$2:$2,0),4),"1","")&amp;($AN$5+$A33)),_xlfn.IFS(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33" s="24" t="e">
        <f ca="1" xml:space="preserve">
_xlfn.LET(_xlpm.GetVal,INDIRECT("Eurofins!"&amp;SUBSTITUTE(ADDRESS(1,MATCH(N$3,Eurofins!$2:$2,0),4),"1","")&amp;($AN$5+$A33)),_xlfn.IFS(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33" s="24" t="e">
        <f ca="1" xml:space="preserve">
_xlfn.LET(_xlpm.GetVal,INDIRECT("Eurofins!"&amp;SUBSTITUTE(ADDRESS(1,MATCH(O$3,Eurofins!$2:$2,0),4),"1","")&amp;($AN$5+$A33)),_xlfn.IFS(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33" s="27" t="e">
        <f ca="1">_xlfn.LET(_xlpm.GetVal,INDIRECT("Eurofins!"&amp;SUBSTITUTE(ADDRESS(1,MATCH(P$3,Eurofins!$2:$2,0),4),"1","")&amp;($AN$5+$A33)),
_xlfn.IFS(
(_xlpm.GetVal)=0,
IF($AR$23,IF(INDIRECT("Eurofins!"&amp;$AR$28&amp;($AN$5+$A33))="nd","n.d.",VALUE(INDIRECT("Eurofins!"&amp;$AR$28&amp;($AN$5+$A33)))),""),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33" s="27" t="e">
        <f ca="1">_xlfn.LET(_xlpm.GetVal,INDIRECT("Eurofins!"&amp;SUBSTITUTE(ADDRESS(1,MATCH(Q$3,Eurofins!$2:$2,0),4),"1","")&amp;($AN$5+$A33)),
_xlfn.IFS(
(_xlpm.GetVal)=0,
IF($AR$15,IF(INDIRECT("Eurofins!"&amp;$AR$20&amp;($AN$5+$A33))="nd","n.d.",VALUE(INDIRECT("Eurofins!"&amp;$AR$20&amp;($AN$5+$A33)))),""),
(_xlpm.GetVal)="nd",
"n.d.",
LEFT(_xlpm.GetVal,1)="&lt;",
IF(Q31&lt;&gt;1,"&lt;"&amp;VALUE(SUBSTITUTE(SUBSTITUTE(_xlpm.GetVal,"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33" s="24" t="e">
        <f ca="1" xml:space="preserve">
_xlfn.LET(_xlpm.GetVal,INDIRECT("Eurofins!"&amp;SUBSTITUTE(ADDRESS(1,MATCH(R$3,Eurofins!$2:$2,0),4),"1","")&amp;($AN$5+$A33)),_xlfn.IFS(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33" s="24" t="e">
        <f ca="1" xml:space="preserve">
_xlfn.LET(_xlpm.GetVal,INDIRECT("Eurofins!"&amp;SUBSTITUTE(ADDRESS(1,MATCH(S$3,Eurofins!$2:$2,0),4),"1","")&amp;($AN$5+$A33)),_xlfn.IFS(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33" s="24" t="e">
        <f ca="1" xml:space="preserve">
_xlfn.LET(_xlpm.GetVal,INDIRECT("Eurofins!"&amp;SUBSTITUTE(ADDRESS(1,MATCH(T$3,Eurofins!$2:$2,0),4),"1","")&amp;($AN$5+$A33)),_xlfn.IFS(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33" s="24" t="e">
        <f ca="1" xml:space="preserve">
_xlfn.LET(_xlpm.GetVal,INDIRECT("Eurofins!"&amp;SUBSTITUTE(ADDRESS(1,MATCH(U$3,Eurofins!$2:$2,0),4),"1","")&amp;($AN$5+$A33)),_xlfn.IFS(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33" s="24" t="e">
        <f ca="1" xml:space="preserve">
_xlfn.LET(_xlpm.GetVal,INDIRECT("Eurofins!"&amp;SUBSTITUTE(ADDRESS(1,MATCH(V$3,Eurofins!$2:$2,0),4),"1","")&amp;($AN$5+$A33)),_xlfn.IFS(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33" s="24" t="e">
        <f ca="1" xml:space="preserve">
_xlfn.LET(_xlpm.GetVal,INDIRECT("Eurofins!"&amp;SUBSTITUTE(ADDRESS(1,MATCH(W$3,Eurofins!$2:$2,0),4),"1","")&amp;($AN$5+$A33)),_xlfn.IFS(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33" s="24" t="e">
        <f ca="1" xml:space="preserve">
_xlfn.LET(_xlpm.GetVal,INDIRECT("Eurofins!"&amp;SUBSTITUTE(ADDRESS(1,MATCH(X$3,Eurofins!$2:$2,0),4),"1","")&amp;($AN$5+$A33)),_xlfn.IFS(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33" s="24" t="e">
        <f ca="1" xml:space="preserve">
_xlfn.LET(_xlpm.GetVal,INDIRECT("Eurofins!"&amp;SUBSTITUTE(ADDRESS(1,MATCH(Y$3,Eurofins!$2:$2,0),4),"1","")&amp;($AN$5+$A33)),_xlfn.IFS(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33" s="24" t="e">
        <f ca="1" xml:space="preserve">
_xlfn.LET(_xlpm.GetVal,INDIRECT("Eurofins!"&amp;SUBSTITUTE(ADDRESS(1,MATCH(Z$3,Eurofins!$2:$2,0),4),"1","")&amp;($AN$5+$A33)),_xlfn.IFS(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33" s="24" t="e">
        <f ca="1" xml:space="preserve">
_xlfn.LET(_xlpm.GetVal,INDIRECT("Eurofins!"&amp;SUBSTITUTE(ADDRESS(1,MATCH(AA$3,Eurofins!$2:$2,0),4),"1","")&amp;($AN$5+$A33)),_xlfn.IFS(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33" s="24" t="e">
        <f ca="1" xml:space="preserve">
_xlfn.LET(_xlpm.GetVal,INDIRECT("Eurofins!"&amp;SUBSTITUTE(ADDRESS(1,MATCH(AB$3,Eurofins!$2:$2,0),4),"1","")&amp;($AN$5+$A33)),_xlfn.IFS(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33" s="24" t="e">
        <f ca="1" xml:space="preserve">
_xlfn.LET(_xlpm.GetVal,INDIRECT("Eurofins!"&amp;SUBSTITUTE(ADDRESS(1,MATCH(AC$3,Eurofins!$2:$2,0),4),"1","")&amp;($AN$5+$A33)),_xlfn.IFS(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33" s="24" t="e">
        <f ca="1" xml:space="preserve">
_xlfn.LET(_xlpm.GetVal,INDIRECT("Eurofins!"&amp;SUBSTITUTE(ADDRESS(1,MATCH(AD$3,Eurofins!$2:$2,0),4),"1","")&amp;($AN$5+$A33)),_xlfn.IFS(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33" s="24" t="e">
        <f ca="1" xml:space="preserve">
_xlfn.LET(_xlpm.GetVal,INDIRECT("Eurofins!"&amp;SUBSTITUTE(ADDRESS(1,MATCH(AE$3,Eurofins!$2:$2,0),4),"1","")&amp;($AN$5+$A33)),_xlfn.IFS(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33" s="24" t="e">
        <f ca="1" xml:space="preserve">
_xlfn.LET(_xlpm.GetVal,INDIRECT("Eurofins!"&amp;SUBSTITUTE(ADDRESS(1,MATCH(AF$3,Eurofins!$2:$2,0),4),"1","")&amp;($AN$5+$A33)),_xlfn.IFS(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33" s="24" t="e">
        <f ca="1" xml:space="preserve">
_xlfn.LET(_xlpm.GetVal,INDIRECT("Eurofins!"&amp;SUBSTITUTE(ADDRESS(1,MATCH(AG$3,Eurofins!$2:$2,0),4),"1","")&amp;($AN$5+$A33)),_xlfn.IFS(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33" s="25" t="str">
        <f ca="1">IF(SUMPRODUCT(--ISERROR(AI33:AJ33))&lt;2,IF(SUMIF(AI33:AJ33,"&lt;&gt;#VALUE!")&lt;=ALS_Jord_Kalk!BQ$4,"&lt;"&amp;ALS_Jord_Kalk!BQ$4,SUMIF(AI33:AJ33,"&lt;&gt;#VALUE!")),"#VALUE!")</f>
        <v>#VALUE!</v>
      </c>
      <c r="AI33" s="24" t="e">
        <f ca="1">_xlfn.IFS(INDIRECT("Eurofins!"&amp;SUBSTITUTE(ADDRESS(1,MATCH(AI$3,Eurofins!$2:$2,0),4),"1","")&amp;($AN$5+$A33))=0,"",INDIRECT("Eurofins!"&amp;SUBSTITUTE(ADDRESS(1,MATCH(AI$3,Eurofins!$2:$2,0),4),"1","")&amp;($AN$5+$A33))="nd","n.d.",LEFT(INDIRECT("Eurofins!"&amp;SUBSTITUTE(ADDRESS(1,MATCH(AI$3,Eurofins!$2:$2,0),4),"1","")&amp;($AN$5+$A33)),2)="&lt; ",IF(VALUE(SUBSTITUTE(SUBSTITUTE(INDIRECT("Eurofins!"&amp;SUBSTITUTE(ADDRESS(1,MATCH(AI$3,Eurofins!$2:$2,0),4),"1","")&amp;($AN$5+$A33))," ",""),"&lt;",""))*AI$2&lt;=BS$4,"&lt;"&amp;BS$4,"&lt;"&amp;VALUE(SUBSTITUTE(SUBSTITUTE(INDIRECT("Eurofins!"&amp;SUBSTITUTE(ADDRESS(1,MATCH(AI$3,Eurofins!$2:$2,0),4),"1","")&amp;($AN$5+$A33))," ",""),"&lt;",""))*AI$2),LEFT(INDIRECT("Eurofins!"&amp;SUBSTITUTE(ADDRESS(1,MATCH(AI$3,Eurofins!$2:$2,0),4),"1","")&amp;($AN$5+$A33)),1)="&lt;",IF(VALUE(SUBSTITUTE(SUBSTITUTE(INDIRECT("Eurofins!"&amp;SUBSTITUTE(ADDRESS(1,MATCH(AI$3,Eurofins!$2:$2,0),4),"1","")&amp;($AN$5+$A33))," ",""),"&lt;",""))*AI$2&lt;=BS$4,"&lt;"&amp;BS$4,"&lt;"&amp;VALUE(SUBSTITUTE(SUBSTITUTE(INDIRECT("Eurofins!"&amp;SUBSTITUTE(ADDRESS(1,MATCH(AI$3,Eurofins!$2:$2,0),4),"1","")&amp;($AN$5+$A33))," ",""),"&lt;",""))*AI$2),ISNUMBER(VALUE(INDIRECT("Eurofins!"&amp;SUBSTITUTE(ADDRESS(1,MATCH(AI$3,Eurofins!$2:$2,0),4),"1","")&amp;($AN$5+$A33)))),IF(VALUE(INDIRECT("Eurofins!"&amp;SUBSTITUTE(ADDRESS(1,MATCH(AI$3,Eurofins!$2:$2,0),4),"1","")&amp;($AN$5+$A33)))*AI$2&lt;=BS$4,"&lt;"&amp;BS$4,VALUE(INDIRECT("Eurofins!"&amp;SUBSTITUTE(ADDRESS(1,MATCH(AI$3,Eurofins!$2:$2,0),4),"1","")&amp;($AN$5+$A33)))))</f>
        <v>#N/A</v>
      </c>
      <c r="AJ33" s="24" t="e">
        <f ca="1">_xlfn.IFS(INDIRECT("Eurofins!"&amp;SUBSTITUTE(ADDRESS(1,MATCH(AJ$3,Eurofins!$2:$2,0),4),"1","")&amp;($AN$5+$A33))=0,"",INDIRECT("Eurofins!"&amp;SUBSTITUTE(ADDRESS(1,MATCH(AJ$3,Eurofins!$2:$2,0),4),"1","")&amp;($AN$5+$A33))="nd","n.d.",LEFT(INDIRECT("Eurofins!"&amp;SUBSTITUTE(ADDRESS(1,MATCH(AJ$3,Eurofins!$2:$2,0),4),"1","")&amp;($AN$5+$A33)),2)="&lt; ",IF(VALUE(SUBSTITUTE(SUBSTITUTE(INDIRECT("Eurofins!"&amp;SUBSTITUTE(ADDRESS(1,MATCH(AJ$3,Eurofins!$2:$2,0),4),"1","")&amp;($AN$5+$A33))," ",""),"&lt;",""))*AJ$2&lt;=BT$4,"&lt;"&amp;BT$4,"&lt;"&amp;VALUE(SUBSTITUTE(SUBSTITUTE(INDIRECT("Eurofins!"&amp;SUBSTITUTE(ADDRESS(1,MATCH(AJ$3,Eurofins!$2:$2,0),4),"1","")&amp;($AN$5+$A33))," ",""),"&lt;",""))*AJ$2),LEFT(INDIRECT("Eurofins!"&amp;SUBSTITUTE(ADDRESS(1,MATCH(AJ$3,Eurofins!$2:$2,0),4),"1","")&amp;($AN$5+$A33)),1)="&lt;",IF(VALUE(SUBSTITUTE(SUBSTITUTE(INDIRECT("Eurofins!"&amp;SUBSTITUTE(ADDRESS(1,MATCH(AJ$3,Eurofins!$2:$2,0),4),"1","")&amp;($AN$5+$A33))," ",""),"&lt;",""))*AJ$2&lt;=BT$4,"&lt;"&amp;BT$4,"&lt;"&amp;VALUE(SUBSTITUTE(SUBSTITUTE(INDIRECT("Eurofins!"&amp;SUBSTITUTE(ADDRESS(1,MATCH(AJ$3,Eurofins!$2:$2,0),4),"1","")&amp;($AN$5+$A33))," ",""),"&lt;",""))*AJ$2),ISNUMBER(VALUE(INDIRECT("Eurofins!"&amp;SUBSTITUTE(ADDRESS(1,MATCH(AJ$3,Eurofins!$2:$2,0),4),"1","")&amp;($AN$5+$A33)))),IF(VALUE(INDIRECT("Eurofins!"&amp;SUBSTITUTE(ADDRESS(1,MATCH(AJ$3,Eurofins!$2:$2,0),4),"1","")&amp;($AN$5+$A33)))*AJ$2&lt;=BT$4,"&lt;"&amp;BT$4,VALUE(INDIRECT("Eurofins!"&amp;SUBSTITUTE(ADDRESS(1,MATCH(AJ$3,Eurofins!$2:$2,0),4),"1","")&amp;($AN$5+$A33)))))</f>
        <v>#N/A</v>
      </c>
    </row>
    <row r="34" spans="1:36" x14ac:dyDescent="0.25">
      <c r="A34">
        <f t="shared" ca="1" si="4"/>
        <v>31</v>
      </c>
      <c r="B34" t="e">
        <f t="shared" ca="1" si="2"/>
        <v>#REF!</v>
      </c>
      <c r="C34" t="str">
        <f t="shared" ca="1" si="5"/>
        <v/>
      </c>
      <c r="D34" s="22" t="e">
        <f ca="1">_xlfn.IFS(INDIRECT("Eurofins!"&amp;SUBSTITUTE(ADDRESS(1,MATCH(D$3,Eurofins!$2:$2,0),4),"1","")&amp;($AN$5+$A34))=0,"",INDIRECT("Eurofins!"&amp;SUBSTITUTE(ADDRESS(1,MATCH(D$3,Eurofins!$2:$2,0),4),"1","")&amp;($AN$5+$A34))="nd","n.d.",LEFT(INDIRECT("Eurofins!"&amp;SUBSTITUTE(ADDRESS(1,MATCH(D$3,Eurofins!$2:$2,0),4),"1","")&amp;($AN$5+$A34)),2)="&lt; ","&lt;&lt;",LEFT(INDIRECT("Eurofins!"&amp;SUBSTITUTE(ADDRESS(1,MATCH(D$3,Eurofins!$2:$2,0),4),"1","")&amp;($AN$5+$A34)),1)="&lt;","&lt;",NOT(ISERROR(VALUE(INDIRECT("Eurofins!"&amp;SUBSTITUTE(ADDRESS(1,MATCH(D$3,Eurofins!$2:$2,0),4),"1","")&amp;($AN$5+$A34))))),VALUE(INDIRECT("Eurofins!"&amp;SUBSTITUTE(ADDRESS(1,MATCH(D$3,Eurofins!$2:$2,0),4),"1","")&amp;($AN$5+$A34))))</f>
        <v>#N/A</v>
      </c>
      <c r="E34" s="22" t="e">
        <f ca="1">_xlfn.IFS(INDIRECT("Eurofins!"&amp;SUBSTITUTE(ADDRESS(1,MATCH(E$3,Eurofins!$2:$2,0),4),"1","")&amp;($AN$5+$A34))=0,"",INDIRECT("Eurofins!"&amp;SUBSTITUTE(ADDRESS(1,MATCH(E$3,Eurofins!$2:$2,0),4),"1","")&amp;($AN$5+$A34))="nd","n.d.",LEFT(INDIRECT("Eurofins!"&amp;SUBSTITUTE(ADDRESS(1,MATCH(E$3,Eurofins!$2:$2,0),4),"1","")&amp;($AN$5+$A34)),2)="&lt; ","&lt;&lt;",LEFT(INDIRECT("Eurofins!"&amp;SUBSTITUTE(ADDRESS(1,MATCH(E$3,Eurofins!$2:$2,0),4),"1","")&amp;($AN$5+$A34)),1)="&lt;","&lt;",NOT(ISERROR(VALUE(INDIRECT("Eurofins!"&amp;SUBSTITUTE(ADDRESS(1,MATCH(E$3,Eurofins!$2:$2,0),4),"1","")&amp;($AN$5+$A34))))),VALUE(INDIRECT("Eurofins!"&amp;SUBSTITUTE(ADDRESS(1,MATCH(E$3,Eurofins!$2:$2,0),4),"1","")&amp;($AN$5+$A34))))</f>
        <v>#N/A</v>
      </c>
      <c r="F34" s="22" t="e">
        <f ca="1">_xlfn.IFS(INDIRECT("Eurofins!"&amp;SUBSTITUTE(ADDRESS(1,MATCH(F$3,Eurofins!$2:$2,0),4),"1","")&amp;($AN$5+$A34))=0,"",INDIRECT("Eurofins!"&amp;SUBSTITUTE(ADDRESS(1,MATCH(F$3,Eurofins!$2:$2,0),4),"1","")&amp;($AN$5+$A34))="nd","n.d.",LEFT(INDIRECT("Eurofins!"&amp;SUBSTITUTE(ADDRESS(1,MATCH(F$3,Eurofins!$2:$2,0),4),"1","")&amp;($AN$5+$A34)),2)="&lt; ","&lt;&lt;",LEFT(INDIRECT("Eurofins!"&amp;SUBSTITUTE(ADDRESS(1,MATCH(F$3,Eurofins!$2:$2,0),4),"1","")&amp;($AN$5+$A34)),1)="&lt;","&lt;",NOT(ISERROR(VALUE(INDIRECT("Eurofins!"&amp;SUBSTITUTE(ADDRESS(1,MATCH(F$3,Eurofins!$2:$2,0),4),"1","")&amp;($AN$5+$A34))))),VALUE(INDIRECT("Eurofins!"&amp;SUBSTITUTE(ADDRESS(1,MATCH(F$3,Eurofins!$2:$2,0),4),"1","")&amp;($AN$5+$A34))))</f>
        <v>#N/A</v>
      </c>
      <c r="G34" s="24" t="e">
        <f ca="1" xml:space="preserve">
_xlfn.LET(_xlpm.GetVal,INDIRECT("Eurofins!"&amp;SUBSTITUTE(ADDRESS(1,MATCH(G$3,Eurofins!$2:$2,0),4),"1","")&amp;($AN$5+$A34)),_xlfn.IFS(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34" s="24" t="e">
        <f ca="1" xml:space="preserve">
_xlfn.LET(_xlpm.GetVal,INDIRECT("Eurofins!"&amp;SUBSTITUTE(ADDRESS(1,MATCH(H$3,Eurofins!$2:$2,0),4),"1","")&amp;($AN$5+$A34)),_xlfn.IFS(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34" s="24" t="e">
        <f ca="1" xml:space="preserve">
_xlfn.LET(_xlpm.GetVal,INDIRECT("Eurofins!"&amp;SUBSTITUTE(ADDRESS(1,MATCH(I$3,Eurofins!$2:$2,0),4),"1","")&amp;($AN$5+$A34)),_xlfn.IFS(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34" s="24" t="e">
        <f ca="1" xml:space="preserve">
_xlfn.LET(_xlpm.GetVal,INDIRECT("Eurofins!"&amp;SUBSTITUTE(ADDRESS(1,MATCH(J$3,Eurofins!$2:$2,0),4),"1","")&amp;($AN$5+$A34)),_xlfn.IFS(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34" s="24" t="e">
        <f ca="1" xml:space="preserve">
_xlfn.LET(_xlpm.GetVal,INDIRECT("Eurofins!"&amp;SUBSTITUTE(ADDRESS(1,MATCH(K$3,Eurofins!$2:$2,0),4),"1","")&amp;($AN$5+$A34)),_xlfn.IFS(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34" s="24" t="e">
        <f ca="1" xml:space="preserve">
_xlfn.LET(_xlpm.GetVal,INDIRECT("Eurofins!"&amp;SUBSTITUTE(ADDRESS(1,MATCH(L$3,Eurofins!$2:$2,0),4),"1","")&amp;($AN$5+$A34)),_xlfn.IFS(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34" s="24" t="e">
        <f ca="1" xml:space="preserve">
_xlfn.LET(_xlpm.GetVal,INDIRECT("Eurofins!"&amp;SUBSTITUTE(ADDRESS(1,MATCH(M$3,Eurofins!$2:$2,0),4),"1","")&amp;($AN$5+$A34)),_xlfn.IFS(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34" s="24" t="e">
        <f ca="1" xml:space="preserve">
_xlfn.LET(_xlpm.GetVal,INDIRECT("Eurofins!"&amp;SUBSTITUTE(ADDRESS(1,MATCH(N$3,Eurofins!$2:$2,0),4),"1","")&amp;($AN$5+$A34)),_xlfn.IFS(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34" s="24" t="e">
        <f ca="1" xml:space="preserve">
_xlfn.LET(_xlpm.GetVal,INDIRECT("Eurofins!"&amp;SUBSTITUTE(ADDRESS(1,MATCH(O$3,Eurofins!$2:$2,0),4),"1","")&amp;($AN$5+$A34)),_xlfn.IFS(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34" s="27" t="e">
        <f ca="1">_xlfn.LET(_xlpm.GetVal,INDIRECT("Eurofins!"&amp;SUBSTITUTE(ADDRESS(1,MATCH(P$3,Eurofins!$2:$2,0),4),"1","")&amp;($AN$5+$A34)),
_xlfn.IFS(
(_xlpm.GetVal)=0,
IF($AR$23,IF(INDIRECT("Eurofins!"&amp;$AR$28&amp;($AN$5+$A34))="nd","n.d.",VALUE(INDIRECT("Eurofins!"&amp;$AR$28&amp;($AN$5+$A34)))),""),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34" s="27" t="e">
        <f ca="1">_xlfn.LET(_xlpm.GetVal,INDIRECT("Eurofins!"&amp;SUBSTITUTE(ADDRESS(1,MATCH(Q$3,Eurofins!$2:$2,0),4),"1","")&amp;($AN$5+$A34)),
_xlfn.IFS(
(_xlpm.GetVal)=0,
IF($AR$15,IF(INDIRECT("Eurofins!"&amp;$AR$20&amp;($AN$5+$A34))="nd","n.d.",VALUE(INDIRECT("Eurofins!"&amp;$AR$20&amp;($AN$5+$A34)))),""),
(_xlpm.GetVal)="nd",
"n.d.",
LEFT(_xlpm.GetVal,1)="&lt;",
IF(Q32&lt;&gt;1,"&lt;"&amp;VALUE(SUBSTITUTE(SUBSTITUTE(_xlpm.GetVal,"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34" s="24" t="e">
        <f ca="1" xml:space="preserve">
_xlfn.LET(_xlpm.GetVal,INDIRECT("Eurofins!"&amp;SUBSTITUTE(ADDRESS(1,MATCH(R$3,Eurofins!$2:$2,0),4),"1","")&amp;($AN$5+$A34)),_xlfn.IFS(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34" s="24" t="e">
        <f ca="1" xml:space="preserve">
_xlfn.LET(_xlpm.GetVal,INDIRECT("Eurofins!"&amp;SUBSTITUTE(ADDRESS(1,MATCH(S$3,Eurofins!$2:$2,0),4),"1","")&amp;($AN$5+$A34)),_xlfn.IFS(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34" s="24" t="e">
        <f ca="1" xml:space="preserve">
_xlfn.LET(_xlpm.GetVal,INDIRECT("Eurofins!"&amp;SUBSTITUTE(ADDRESS(1,MATCH(T$3,Eurofins!$2:$2,0),4),"1","")&amp;($AN$5+$A34)),_xlfn.IFS(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34" s="24" t="e">
        <f ca="1" xml:space="preserve">
_xlfn.LET(_xlpm.GetVal,INDIRECT("Eurofins!"&amp;SUBSTITUTE(ADDRESS(1,MATCH(U$3,Eurofins!$2:$2,0),4),"1","")&amp;($AN$5+$A34)),_xlfn.IFS(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34" s="24" t="e">
        <f ca="1" xml:space="preserve">
_xlfn.LET(_xlpm.GetVal,INDIRECT("Eurofins!"&amp;SUBSTITUTE(ADDRESS(1,MATCH(V$3,Eurofins!$2:$2,0),4),"1","")&amp;($AN$5+$A34)),_xlfn.IFS(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34" s="24" t="e">
        <f ca="1" xml:space="preserve">
_xlfn.LET(_xlpm.GetVal,INDIRECT("Eurofins!"&amp;SUBSTITUTE(ADDRESS(1,MATCH(W$3,Eurofins!$2:$2,0),4),"1","")&amp;($AN$5+$A34)),_xlfn.IFS(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34" s="24" t="e">
        <f ca="1" xml:space="preserve">
_xlfn.LET(_xlpm.GetVal,INDIRECT("Eurofins!"&amp;SUBSTITUTE(ADDRESS(1,MATCH(X$3,Eurofins!$2:$2,0),4),"1","")&amp;($AN$5+$A34)),_xlfn.IFS(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34" s="24" t="e">
        <f ca="1" xml:space="preserve">
_xlfn.LET(_xlpm.GetVal,INDIRECT("Eurofins!"&amp;SUBSTITUTE(ADDRESS(1,MATCH(Y$3,Eurofins!$2:$2,0),4),"1","")&amp;($AN$5+$A34)),_xlfn.IFS(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34" s="24" t="e">
        <f ca="1" xml:space="preserve">
_xlfn.LET(_xlpm.GetVal,INDIRECT("Eurofins!"&amp;SUBSTITUTE(ADDRESS(1,MATCH(Z$3,Eurofins!$2:$2,0),4),"1","")&amp;($AN$5+$A34)),_xlfn.IFS(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34" s="24" t="e">
        <f ca="1" xml:space="preserve">
_xlfn.LET(_xlpm.GetVal,INDIRECT("Eurofins!"&amp;SUBSTITUTE(ADDRESS(1,MATCH(AA$3,Eurofins!$2:$2,0),4),"1","")&amp;($AN$5+$A34)),_xlfn.IFS(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34" s="24" t="e">
        <f ca="1" xml:space="preserve">
_xlfn.LET(_xlpm.GetVal,INDIRECT("Eurofins!"&amp;SUBSTITUTE(ADDRESS(1,MATCH(AB$3,Eurofins!$2:$2,0),4),"1","")&amp;($AN$5+$A34)),_xlfn.IFS(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34" s="24" t="e">
        <f ca="1" xml:space="preserve">
_xlfn.LET(_xlpm.GetVal,INDIRECT("Eurofins!"&amp;SUBSTITUTE(ADDRESS(1,MATCH(AC$3,Eurofins!$2:$2,0),4),"1","")&amp;($AN$5+$A34)),_xlfn.IFS(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34" s="24" t="e">
        <f ca="1" xml:space="preserve">
_xlfn.LET(_xlpm.GetVal,INDIRECT("Eurofins!"&amp;SUBSTITUTE(ADDRESS(1,MATCH(AD$3,Eurofins!$2:$2,0),4),"1","")&amp;($AN$5+$A34)),_xlfn.IFS(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34" s="24" t="e">
        <f ca="1" xml:space="preserve">
_xlfn.LET(_xlpm.GetVal,INDIRECT("Eurofins!"&amp;SUBSTITUTE(ADDRESS(1,MATCH(AE$3,Eurofins!$2:$2,0),4),"1","")&amp;($AN$5+$A34)),_xlfn.IFS(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34" s="24" t="e">
        <f ca="1" xml:space="preserve">
_xlfn.LET(_xlpm.GetVal,INDIRECT("Eurofins!"&amp;SUBSTITUTE(ADDRESS(1,MATCH(AF$3,Eurofins!$2:$2,0),4),"1","")&amp;($AN$5+$A34)),_xlfn.IFS(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34" s="24" t="e">
        <f ca="1" xml:space="preserve">
_xlfn.LET(_xlpm.GetVal,INDIRECT("Eurofins!"&amp;SUBSTITUTE(ADDRESS(1,MATCH(AG$3,Eurofins!$2:$2,0),4),"1","")&amp;($AN$5+$A34)),_xlfn.IFS(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34" s="25" t="str">
        <f ca="1">IF(SUMPRODUCT(--ISERROR(AI34:AJ34))&lt;2,IF(SUMIF(AI34:AJ34,"&lt;&gt;#VALUE!")&lt;=ALS_Jord_Kalk!BQ$4,"&lt;"&amp;ALS_Jord_Kalk!BQ$4,SUMIF(AI34:AJ34,"&lt;&gt;#VALUE!")),"#VALUE!")</f>
        <v>#VALUE!</v>
      </c>
      <c r="AI34" s="24" t="e">
        <f ca="1">_xlfn.IFS(INDIRECT("Eurofins!"&amp;SUBSTITUTE(ADDRESS(1,MATCH(AI$3,Eurofins!$2:$2,0),4),"1","")&amp;($AN$5+$A34))=0,"",INDIRECT("Eurofins!"&amp;SUBSTITUTE(ADDRESS(1,MATCH(AI$3,Eurofins!$2:$2,0),4),"1","")&amp;($AN$5+$A34))="nd","n.d.",LEFT(INDIRECT("Eurofins!"&amp;SUBSTITUTE(ADDRESS(1,MATCH(AI$3,Eurofins!$2:$2,0),4),"1","")&amp;($AN$5+$A34)),2)="&lt; ",IF(VALUE(SUBSTITUTE(SUBSTITUTE(INDIRECT("Eurofins!"&amp;SUBSTITUTE(ADDRESS(1,MATCH(AI$3,Eurofins!$2:$2,0),4),"1","")&amp;($AN$5+$A34))," ",""),"&lt;",""))*AI$2&lt;=BS$4,"&lt;"&amp;BS$4,"&lt;"&amp;VALUE(SUBSTITUTE(SUBSTITUTE(INDIRECT("Eurofins!"&amp;SUBSTITUTE(ADDRESS(1,MATCH(AI$3,Eurofins!$2:$2,0),4),"1","")&amp;($AN$5+$A34))," ",""),"&lt;",""))*AI$2),LEFT(INDIRECT("Eurofins!"&amp;SUBSTITUTE(ADDRESS(1,MATCH(AI$3,Eurofins!$2:$2,0),4),"1","")&amp;($AN$5+$A34)),1)="&lt;",IF(VALUE(SUBSTITUTE(SUBSTITUTE(INDIRECT("Eurofins!"&amp;SUBSTITUTE(ADDRESS(1,MATCH(AI$3,Eurofins!$2:$2,0),4),"1","")&amp;($AN$5+$A34))," ",""),"&lt;",""))*AI$2&lt;=BS$4,"&lt;"&amp;BS$4,"&lt;"&amp;VALUE(SUBSTITUTE(SUBSTITUTE(INDIRECT("Eurofins!"&amp;SUBSTITUTE(ADDRESS(1,MATCH(AI$3,Eurofins!$2:$2,0),4),"1","")&amp;($AN$5+$A34))," ",""),"&lt;",""))*AI$2),ISNUMBER(VALUE(INDIRECT("Eurofins!"&amp;SUBSTITUTE(ADDRESS(1,MATCH(AI$3,Eurofins!$2:$2,0),4),"1","")&amp;($AN$5+$A34)))),IF(VALUE(INDIRECT("Eurofins!"&amp;SUBSTITUTE(ADDRESS(1,MATCH(AI$3,Eurofins!$2:$2,0),4),"1","")&amp;($AN$5+$A34)))*AI$2&lt;=BS$4,"&lt;"&amp;BS$4,VALUE(INDIRECT("Eurofins!"&amp;SUBSTITUTE(ADDRESS(1,MATCH(AI$3,Eurofins!$2:$2,0),4),"1","")&amp;($AN$5+$A34)))))</f>
        <v>#N/A</v>
      </c>
      <c r="AJ34" s="24" t="e">
        <f ca="1">_xlfn.IFS(INDIRECT("Eurofins!"&amp;SUBSTITUTE(ADDRESS(1,MATCH(AJ$3,Eurofins!$2:$2,0),4),"1","")&amp;($AN$5+$A34))=0,"",INDIRECT("Eurofins!"&amp;SUBSTITUTE(ADDRESS(1,MATCH(AJ$3,Eurofins!$2:$2,0),4),"1","")&amp;($AN$5+$A34))="nd","n.d.",LEFT(INDIRECT("Eurofins!"&amp;SUBSTITUTE(ADDRESS(1,MATCH(AJ$3,Eurofins!$2:$2,0),4),"1","")&amp;($AN$5+$A34)),2)="&lt; ",IF(VALUE(SUBSTITUTE(SUBSTITUTE(INDIRECT("Eurofins!"&amp;SUBSTITUTE(ADDRESS(1,MATCH(AJ$3,Eurofins!$2:$2,0),4),"1","")&amp;($AN$5+$A34))," ",""),"&lt;",""))*AJ$2&lt;=BT$4,"&lt;"&amp;BT$4,"&lt;"&amp;VALUE(SUBSTITUTE(SUBSTITUTE(INDIRECT("Eurofins!"&amp;SUBSTITUTE(ADDRESS(1,MATCH(AJ$3,Eurofins!$2:$2,0),4),"1","")&amp;($AN$5+$A34))," ",""),"&lt;",""))*AJ$2),LEFT(INDIRECT("Eurofins!"&amp;SUBSTITUTE(ADDRESS(1,MATCH(AJ$3,Eurofins!$2:$2,0),4),"1","")&amp;($AN$5+$A34)),1)="&lt;",IF(VALUE(SUBSTITUTE(SUBSTITUTE(INDIRECT("Eurofins!"&amp;SUBSTITUTE(ADDRESS(1,MATCH(AJ$3,Eurofins!$2:$2,0),4),"1","")&amp;($AN$5+$A34))," ",""),"&lt;",""))*AJ$2&lt;=BT$4,"&lt;"&amp;BT$4,"&lt;"&amp;VALUE(SUBSTITUTE(SUBSTITUTE(INDIRECT("Eurofins!"&amp;SUBSTITUTE(ADDRESS(1,MATCH(AJ$3,Eurofins!$2:$2,0),4),"1","")&amp;($AN$5+$A34))," ",""),"&lt;",""))*AJ$2),ISNUMBER(VALUE(INDIRECT("Eurofins!"&amp;SUBSTITUTE(ADDRESS(1,MATCH(AJ$3,Eurofins!$2:$2,0),4),"1","")&amp;($AN$5+$A34)))),IF(VALUE(INDIRECT("Eurofins!"&amp;SUBSTITUTE(ADDRESS(1,MATCH(AJ$3,Eurofins!$2:$2,0),4),"1","")&amp;($AN$5+$A34)))*AJ$2&lt;=BT$4,"&lt;"&amp;BT$4,VALUE(INDIRECT("Eurofins!"&amp;SUBSTITUTE(ADDRESS(1,MATCH(AJ$3,Eurofins!$2:$2,0),4),"1","")&amp;($AN$5+$A34)))))</f>
        <v>#N/A</v>
      </c>
    </row>
    <row r="35" spans="1:36" x14ac:dyDescent="0.25">
      <c r="A35">
        <f t="shared" ca="1" si="4"/>
        <v>32</v>
      </c>
      <c r="B35" t="e">
        <f t="shared" ca="1" si="2"/>
        <v>#REF!</v>
      </c>
      <c r="C35" t="str">
        <f t="shared" ca="1" si="5"/>
        <v/>
      </c>
      <c r="D35" s="22" t="e">
        <f ca="1">_xlfn.IFS(INDIRECT("Eurofins!"&amp;SUBSTITUTE(ADDRESS(1,MATCH(D$3,Eurofins!$2:$2,0),4),"1","")&amp;($AN$5+$A35))=0,"",INDIRECT("Eurofins!"&amp;SUBSTITUTE(ADDRESS(1,MATCH(D$3,Eurofins!$2:$2,0),4),"1","")&amp;($AN$5+$A35))="nd","n.d.",LEFT(INDIRECT("Eurofins!"&amp;SUBSTITUTE(ADDRESS(1,MATCH(D$3,Eurofins!$2:$2,0),4),"1","")&amp;($AN$5+$A35)),2)="&lt; ","&lt;&lt;",LEFT(INDIRECT("Eurofins!"&amp;SUBSTITUTE(ADDRESS(1,MATCH(D$3,Eurofins!$2:$2,0),4),"1","")&amp;($AN$5+$A35)),1)="&lt;","&lt;",NOT(ISERROR(VALUE(INDIRECT("Eurofins!"&amp;SUBSTITUTE(ADDRESS(1,MATCH(D$3,Eurofins!$2:$2,0),4),"1","")&amp;($AN$5+$A35))))),VALUE(INDIRECT("Eurofins!"&amp;SUBSTITUTE(ADDRESS(1,MATCH(D$3,Eurofins!$2:$2,0),4),"1","")&amp;($AN$5+$A35))))</f>
        <v>#N/A</v>
      </c>
      <c r="E35" s="22" t="e">
        <f ca="1">_xlfn.IFS(INDIRECT("Eurofins!"&amp;SUBSTITUTE(ADDRESS(1,MATCH(E$3,Eurofins!$2:$2,0),4),"1","")&amp;($AN$5+$A35))=0,"",INDIRECT("Eurofins!"&amp;SUBSTITUTE(ADDRESS(1,MATCH(E$3,Eurofins!$2:$2,0),4),"1","")&amp;($AN$5+$A35))="nd","n.d.",LEFT(INDIRECT("Eurofins!"&amp;SUBSTITUTE(ADDRESS(1,MATCH(E$3,Eurofins!$2:$2,0),4),"1","")&amp;($AN$5+$A35)),2)="&lt; ","&lt;&lt;",LEFT(INDIRECT("Eurofins!"&amp;SUBSTITUTE(ADDRESS(1,MATCH(E$3,Eurofins!$2:$2,0),4),"1","")&amp;($AN$5+$A35)),1)="&lt;","&lt;",NOT(ISERROR(VALUE(INDIRECT("Eurofins!"&amp;SUBSTITUTE(ADDRESS(1,MATCH(E$3,Eurofins!$2:$2,0),4),"1","")&amp;($AN$5+$A35))))),VALUE(INDIRECT("Eurofins!"&amp;SUBSTITUTE(ADDRESS(1,MATCH(E$3,Eurofins!$2:$2,0),4),"1","")&amp;($AN$5+$A35))))</f>
        <v>#N/A</v>
      </c>
      <c r="F35" s="22" t="e">
        <f ca="1">_xlfn.IFS(INDIRECT("Eurofins!"&amp;SUBSTITUTE(ADDRESS(1,MATCH(F$3,Eurofins!$2:$2,0),4),"1","")&amp;($AN$5+$A35))=0,"",INDIRECT("Eurofins!"&amp;SUBSTITUTE(ADDRESS(1,MATCH(F$3,Eurofins!$2:$2,0),4),"1","")&amp;($AN$5+$A35))="nd","n.d.",LEFT(INDIRECT("Eurofins!"&amp;SUBSTITUTE(ADDRESS(1,MATCH(F$3,Eurofins!$2:$2,0),4),"1","")&amp;($AN$5+$A35)),2)="&lt; ","&lt;&lt;",LEFT(INDIRECT("Eurofins!"&amp;SUBSTITUTE(ADDRESS(1,MATCH(F$3,Eurofins!$2:$2,0),4),"1","")&amp;($AN$5+$A35)),1)="&lt;","&lt;",NOT(ISERROR(VALUE(INDIRECT("Eurofins!"&amp;SUBSTITUTE(ADDRESS(1,MATCH(F$3,Eurofins!$2:$2,0),4),"1","")&amp;($AN$5+$A35))))),VALUE(INDIRECT("Eurofins!"&amp;SUBSTITUTE(ADDRESS(1,MATCH(F$3,Eurofins!$2:$2,0),4),"1","")&amp;($AN$5+$A35))))</f>
        <v>#N/A</v>
      </c>
      <c r="G35" s="24" t="e">
        <f ca="1" xml:space="preserve">
_xlfn.LET(_xlpm.GetVal,INDIRECT("Eurofins!"&amp;SUBSTITUTE(ADDRESS(1,MATCH(G$3,Eurofins!$2:$2,0),4),"1","")&amp;($AN$5+$A35)),_xlfn.IFS(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35" s="24" t="e">
        <f ca="1" xml:space="preserve">
_xlfn.LET(_xlpm.GetVal,INDIRECT("Eurofins!"&amp;SUBSTITUTE(ADDRESS(1,MATCH(H$3,Eurofins!$2:$2,0),4),"1","")&amp;($AN$5+$A35)),_xlfn.IFS(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35" s="24" t="e">
        <f ca="1" xml:space="preserve">
_xlfn.LET(_xlpm.GetVal,INDIRECT("Eurofins!"&amp;SUBSTITUTE(ADDRESS(1,MATCH(I$3,Eurofins!$2:$2,0),4),"1","")&amp;($AN$5+$A35)),_xlfn.IFS(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35" s="24" t="e">
        <f ca="1" xml:space="preserve">
_xlfn.LET(_xlpm.GetVal,INDIRECT("Eurofins!"&amp;SUBSTITUTE(ADDRESS(1,MATCH(J$3,Eurofins!$2:$2,0),4),"1","")&amp;($AN$5+$A35)),_xlfn.IFS(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35" s="24" t="e">
        <f ca="1" xml:space="preserve">
_xlfn.LET(_xlpm.GetVal,INDIRECT("Eurofins!"&amp;SUBSTITUTE(ADDRESS(1,MATCH(K$3,Eurofins!$2:$2,0),4),"1","")&amp;($AN$5+$A35)),_xlfn.IFS(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35" s="24" t="e">
        <f ca="1" xml:space="preserve">
_xlfn.LET(_xlpm.GetVal,INDIRECT("Eurofins!"&amp;SUBSTITUTE(ADDRESS(1,MATCH(L$3,Eurofins!$2:$2,0),4),"1","")&amp;($AN$5+$A35)),_xlfn.IFS(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35" s="24" t="e">
        <f ca="1" xml:space="preserve">
_xlfn.LET(_xlpm.GetVal,INDIRECT("Eurofins!"&amp;SUBSTITUTE(ADDRESS(1,MATCH(M$3,Eurofins!$2:$2,0),4),"1","")&amp;($AN$5+$A35)),_xlfn.IFS(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35" s="24" t="e">
        <f ca="1" xml:space="preserve">
_xlfn.LET(_xlpm.GetVal,INDIRECT("Eurofins!"&amp;SUBSTITUTE(ADDRESS(1,MATCH(N$3,Eurofins!$2:$2,0),4),"1","")&amp;($AN$5+$A35)),_xlfn.IFS(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35" s="24" t="e">
        <f ca="1" xml:space="preserve">
_xlfn.LET(_xlpm.GetVal,INDIRECT("Eurofins!"&amp;SUBSTITUTE(ADDRESS(1,MATCH(O$3,Eurofins!$2:$2,0),4),"1","")&amp;($AN$5+$A35)),_xlfn.IFS(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35" s="27" t="e">
        <f ca="1">_xlfn.LET(_xlpm.GetVal,INDIRECT("Eurofins!"&amp;SUBSTITUTE(ADDRESS(1,MATCH(P$3,Eurofins!$2:$2,0),4),"1","")&amp;($AN$5+$A35)),
_xlfn.IFS(
(_xlpm.GetVal)=0,
IF($AR$23,IF(INDIRECT("Eurofins!"&amp;$AR$28&amp;($AN$5+$A35))="nd","n.d.",VALUE(INDIRECT("Eurofins!"&amp;$AR$28&amp;($AN$5+$A35)))),""),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35" s="27" t="e">
        <f ca="1">_xlfn.LET(_xlpm.GetVal,INDIRECT("Eurofins!"&amp;SUBSTITUTE(ADDRESS(1,MATCH(Q$3,Eurofins!$2:$2,0),4),"1","")&amp;($AN$5+$A35)),
_xlfn.IFS(
(_xlpm.GetVal)=0,
IF($AR$15,IF(INDIRECT("Eurofins!"&amp;$AR$20&amp;($AN$5+$A35))="nd","n.d.",VALUE(INDIRECT("Eurofins!"&amp;$AR$20&amp;($AN$5+$A35)))),""),
(_xlpm.GetVal)="nd",
"n.d.",
LEFT(_xlpm.GetVal,1)="&lt;",
IF(Q33&lt;&gt;1,"&lt;"&amp;VALUE(SUBSTITUTE(SUBSTITUTE(_xlpm.GetVal,"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35" s="24" t="e">
        <f ca="1" xml:space="preserve">
_xlfn.LET(_xlpm.GetVal,INDIRECT("Eurofins!"&amp;SUBSTITUTE(ADDRESS(1,MATCH(R$3,Eurofins!$2:$2,0),4),"1","")&amp;($AN$5+$A35)),_xlfn.IFS(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35" s="24" t="e">
        <f ca="1" xml:space="preserve">
_xlfn.LET(_xlpm.GetVal,INDIRECT("Eurofins!"&amp;SUBSTITUTE(ADDRESS(1,MATCH(S$3,Eurofins!$2:$2,0),4),"1","")&amp;($AN$5+$A35)),_xlfn.IFS(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35" s="24" t="e">
        <f ca="1" xml:space="preserve">
_xlfn.LET(_xlpm.GetVal,INDIRECT("Eurofins!"&amp;SUBSTITUTE(ADDRESS(1,MATCH(T$3,Eurofins!$2:$2,0),4),"1","")&amp;($AN$5+$A35)),_xlfn.IFS(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35" s="24" t="e">
        <f ca="1" xml:space="preserve">
_xlfn.LET(_xlpm.GetVal,INDIRECT("Eurofins!"&amp;SUBSTITUTE(ADDRESS(1,MATCH(U$3,Eurofins!$2:$2,0),4),"1","")&amp;($AN$5+$A35)),_xlfn.IFS(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35" s="24" t="e">
        <f ca="1" xml:space="preserve">
_xlfn.LET(_xlpm.GetVal,INDIRECT("Eurofins!"&amp;SUBSTITUTE(ADDRESS(1,MATCH(V$3,Eurofins!$2:$2,0),4),"1","")&amp;($AN$5+$A35)),_xlfn.IFS(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35" s="24" t="e">
        <f ca="1" xml:space="preserve">
_xlfn.LET(_xlpm.GetVal,INDIRECT("Eurofins!"&amp;SUBSTITUTE(ADDRESS(1,MATCH(W$3,Eurofins!$2:$2,0),4),"1","")&amp;($AN$5+$A35)),_xlfn.IFS(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35" s="24" t="e">
        <f ca="1" xml:space="preserve">
_xlfn.LET(_xlpm.GetVal,INDIRECT("Eurofins!"&amp;SUBSTITUTE(ADDRESS(1,MATCH(X$3,Eurofins!$2:$2,0),4),"1","")&amp;($AN$5+$A35)),_xlfn.IFS(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35" s="24" t="e">
        <f ca="1" xml:space="preserve">
_xlfn.LET(_xlpm.GetVal,INDIRECT("Eurofins!"&amp;SUBSTITUTE(ADDRESS(1,MATCH(Y$3,Eurofins!$2:$2,0),4),"1","")&amp;($AN$5+$A35)),_xlfn.IFS(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35" s="24" t="e">
        <f ca="1" xml:space="preserve">
_xlfn.LET(_xlpm.GetVal,INDIRECT("Eurofins!"&amp;SUBSTITUTE(ADDRESS(1,MATCH(Z$3,Eurofins!$2:$2,0),4),"1","")&amp;($AN$5+$A35)),_xlfn.IFS(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35" s="24" t="e">
        <f ca="1" xml:space="preserve">
_xlfn.LET(_xlpm.GetVal,INDIRECT("Eurofins!"&amp;SUBSTITUTE(ADDRESS(1,MATCH(AA$3,Eurofins!$2:$2,0),4),"1","")&amp;($AN$5+$A35)),_xlfn.IFS(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35" s="24" t="e">
        <f ca="1" xml:space="preserve">
_xlfn.LET(_xlpm.GetVal,INDIRECT("Eurofins!"&amp;SUBSTITUTE(ADDRESS(1,MATCH(AB$3,Eurofins!$2:$2,0),4),"1","")&amp;($AN$5+$A35)),_xlfn.IFS(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35" s="24" t="e">
        <f ca="1" xml:space="preserve">
_xlfn.LET(_xlpm.GetVal,INDIRECT("Eurofins!"&amp;SUBSTITUTE(ADDRESS(1,MATCH(AC$3,Eurofins!$2:$2,0),4),"1","")&amp;($AN$5+$A35)),_xlfn.IFS(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35" s="24" t="e">
        <f ca="1" xml:space="preserve">
_xlfn.LET(_xlpm.GetVal,INDIRECT("Eurofins!"&amp;SUBSTITUTE(ADDRESS(1,MATCH(AD$3,Eurofins!$2:$2,0),4),"1","")&amp;($AN$5+$A35)),_xlfn.IFS(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35" s="24" t="e">
        <f ca="1" xml:space="preserve">
_xlfn.LET(_xlpm.GetVal,INDIRECT("Eurofins!"&amp;SUBSTITUTE(ADDRESS(1,MATCH(AE$3,Eurofins!$2:$2,0),4),"1","")&amp;($AN$5+$A35)),_xlfn.IFS(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35" s="24" t="e">
        <f ca="1" xml:space="preserve">
_xlfn.LET(_xlpm.GetVal,INDIRECT("Eurofins!"&amp;SUBSTITUTE(ADDRESS(1,MATCH(AF$3,Eurofins!$2:$2,0),4),"1","")&amp;($AN$5+$A35)),_xlfn.IFS(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35" s="24" t="e">
        <f ca="1" xml:space="preserve">
_xlfn.LET(_xlpm.GetVal,INDIRECT("Eurofins!"&amp;SUBSTITUTE(ADDRESS(1,MATCH(AG$3,Eurofins!$2:$2,0),4),"1","")&amp;($AN$5+$A35)),_xlfn.IFS(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35" s="25" t="str">
        <f ca="1">IF(SUMPRODUCT(--ISERROR(AI35:AJ35))&lt;2,IF(SUMIF(AI35:AJ35,"&lt;&gt;#VALUE!")&lt;=ALS_Jord_Kalk!BQ$4,"&lt;"&amp;ALS_Jord_Kalk!BQ$4,SUMIF(AI35:AJ35,"&lt;&gt;#VALUE!")),"#VALUE!")</f>
        <v>#VALUE!</v>
      </c>
      <c r="AI35" s="24" t="e">
        <f ca="1">_xlfn.IFS(INDIRECT("Eurofins!"&amp;SUBSTITUTE(ADDRESS(1,MATCH(AI$3,Eurofins!$2:$2,0),4),"1","")&amp;($AN$5+$A35))=0,"",INDIRECT("Eurofins!"&amp;SUBSTITUTE(ADDRESS(1,MATCH(AI$3,Eurofins!$2:$2,0),4),"1","")&amp;($AN$5+$A35))="nd","n.d.",LEFT(INDIRECT("Eurofins!"&amp;SUBSTITUTE(ADDRESS(1,MATCH(AI$3,Eurofins!$2:$2,0),4),"1","")&amp;($AN$5+$A35)),2)="&lt; ",IF(VALUE(SUBSTITUTE(SUBSTITUTE(INDIRECT("Eurofins!"&amp;SUBSTITUTE(ADDRESS(1,MATCH(AI$3,Eurofins!$2:$2,0),4),"1","")&amp;($AN$5+$A35))," ",""),"&lt;",""))*AI$2&lt;=BS$4,"&lt;"&amp;BS$4,"&lt;"&amp;VALUE(SUBSTITUTE(SUBSTITUTE(INDIRECT("Eurofins!"&amp;SUBSTITUTE(ADDRESS(1,MATCH(AI$3,Eurofins!$2:$2,0),4),"1","")&amp;($AN$5+$A35))," ",""),"&lt;",""))*AI$2),LEFT(INDIRECT("Eurofins!"&amp;SUBSTITUTE(ADDRESS(1,MATCH(AI$3,Eurofins!$2:$2,0),4),"1","")&amp;($AN$5+$A35)),1)="&lt;",IF(VALUE(SUBSTITUTE(SUBSTITUTE(INDIRECT("Eurofins!"&amp;SUBSTITUTE(ADDRESS(1,MATCH(AI$3,Eurofins!$2:$2,0),4),"1","")&amp;($AN$5+$A35))," ",""),"&lt;",""))*AI$2&lt;=BS$4,"&lt;"&amp;BS$4,"&lt;"&amp;VALUE(SUBSTITUTE(SUBSTITUTE(INDIRECT("Eurofins!"&amp;SUBSTITUTE(ADDRESS(1,MATCH(AI$3,Eurofins!$2:$2,0),4),"1","")&amp;($AN$5+$A35))," ",""),"&lt;",""))*AI$2),ISNUMBER(VALUE(INDIRECT("Eurofins!"&amp;SUBSTITUTE(ADDRESS(1,MATCH(AI$3,Eurofins!$2:$2,0),4),"1","")&amp;($AN$5+$A35)))),IF(VALUE(INDIRECT("Eurofins!"&amp;SUBSTITUTE(ADDRESS(1,MATCH(AI$3,Eurofins!$2:$2,0),4),"1","")&amp;($AN$5+$A35)))*AI$2&lt;=BS$4,"&lt;"&amp;BS$4,VALUE(INDIRECT("Eurofins!"&amp;SUBSTITUTE(ADDRESS(1,MATCH(AI$3,Eurofins!$2:$2,0),4),"1","")&amp;($AN$5+$A35)))))</f>
        <v>#N/A</v>
      </c>
      <c r="AJ35" s="24" t="e">
        <f ca="1">_xlfn.IFS(INDIRECT("Eurofins!"&amp;SUBSTITUTE(ADDRESS(1,MATCH(AJ$3,Eurofins!$2:$2,0),4),"1","")&amp;($AN$5+$A35))=0,"",INDIRECT("Eurofins!"&amp;SUBSTITUTE(ADDRESS(1,MATCH(AJ$3,Eurofins!$2:$2,0),4),"1","")&amp;($AN$5+$A35))="nd","n.d.",LEFT(INDIRECT("Eurofins!"&amp;SUBSTITUTE(ADDRESS(1,MATCH(AJ$3,Eurofins!$2:$2,0),4),"1","")&amp;($AN$5+$A35)),2)="&lt; ",IF(VALUE(SUBSTITUTE(SUBSTITUTE(INDIRECT("Eurofins!"&amp;SUBSTITUTE(ADDRESS(1,MATCH(AJ$3,Eurofins!$2:$2,0),4),"1","")&amp;($AN$5+$A35))," ",""),"&lt;",""))*AJ$2&lt;=BT$4,"&lt;"&amp;BT$4,"&lt;"&amp;VALUE(SUBSTITUTE(SUBSTITUTE(INDIRECT("Eurofins!"&amp;SUBSTITUTE(ADDRESS(1,MATCH(AJ$3,Eurofins!$2:$2,0),4),"1","")&amp;($AN$5+$A35))," ",""),"&lt;",""))*AJ$2),LEFT(INDIRECT("Eurofins!"&amp;SUBSTITUTE(ADDRESS(1,MATCH(AJ$3,Eurofins!$2:$2,0),4),"1","")&amp;($AN$5+$A35)),1)="&lt;",IF(VALUE(SUBSTITUTE(SUBSTITUTE(INDIRECT("Eurofins!"&amp;SUBSTITUTE(ADDRESS(1,MATCH(AJ$3,Eurofins!$2:$2,0),4),"1","")&amp;($AN$5+$A35))," ",""),"&lt;",""))*AJ$2&lt;=BT$4,"&lt;"&amp;BT$4,"&lt;"&amp;VALUE(SUBSTITUTE(SUBSTITUTE(INDIRECT("Eurofins!"&amp;SUBSTITUTE(ADDRESS(1,MATCH(AJ$3,Eurofins!$2:$2,0),4),"1","")&amp;($AN$5+$A35))," ",""),"&lt;",""))*AJ$2),ISNUMBER(VALUE(INDIRECT("Eurofins!"&amp;SUBSTITUTE(ADDRESS(1,MATCH(AJ$3,Eurofins!$2:$2,0),4),"1","")&amp;($AN$5+$A35)))),IF(VALUE(INDIRECT("Eurofins!"&amp;SUBSTITUTE(ADDRESS(1,MATCH(AJ$3,Eurofins!$2:$2,0),4),"1","")&amp;($AN$5+$A35)))*AJ$2&lt;=BT$4,"&lt;"&amp;BT$4,VALUE(INDIRECT("Eurofins!"&amp;SUBSTITUTE(ADDRESS(1,MATCH(AJ$3,Eurofins!$2:$2,0),4),"1","")&amp;($AN$5+$A35)))))</f>
        <v>#N/A</v>
      </c>
    </row>
    <row r="36" spans="1:36" x14ac:dyDescent="0.25">
      <c r="A36">
        <f t="shared" ca="1" si="4"/>
        <v>33</v>
      </c>
      <c r="B36" t="e">
        <f t="shared" ref="B36:B67" ca="1" si="6">IF(LEN(C36)&gt;0,SUBSTITUTE(INDIRECT("Eurofins!"&amp;$AN$4&amp;($AN$5+A36)),C36,""),INDIRECT("Eurofins!"&amp;$AN$4&amp;($AN$5+A36)))</f>
        <v>#REF!</v>
      </c>
      <c r="C36" t="str">
        <f t="shared" ca="1" si="5"/>
        <v/>
      </c>
      <c r="D36" s="22" t="e">
        <f ca="1">_xlfn.IFS(INDIRECT("Eurofins!"&amp;SUBSTITUTE(ADDRESS(1,MATCH(D$3,Eurofins!$2:$2,0),4),"1","")&amp;($AN$5+$A36))=0,"",INDIRECT("Eurofins!"&amp;SUBSTITUTE(ADDRESS(1,MATCH(D$3,Eurofins!$2:$2,0),4),"1","")&amp;($AN$5+$A36))="nd","n.d.",LEFT(INDIRECT("Eurofins!"&amp;SUBSTITUTE(ADDRESS(1,MATCH(D$3,Eurofins!$2:$2,0),4),"1","")&amp;($AN$5+$A36)),2)="&lt; ","&lt;&lt;",LEFT(INDIRECT("Eurofins!"&amp;SUBSTITUTE(ADDRESS(1,MATCH(D$3,Eurofins!$2:$2,0),4),"1","")&amp;($AN$5+$A36)),1)="&lt;","&lt;",NOT(ISERROR(VALUE(INDIRECT("Eurofins!"&amp;SUBSTITUTE(ADDRESS(1,MATCH(D$3,Eurofins!$2:$2,0),4),"1","")&amp;($AN$5+$A36))))),VALUE(INDIRECT("Eurofins!"&amp;SUBSTITUTE(ADDRESS(1,MATCH(D$3,Eurofins!$2:$2,0),4),"1","")&amp;($AN$5+$A36))))</f>
        <v>#N/A</v>
      </c>
      <c r="E36" s="22" t="e">
        <f ca="1">_xlfn.IFS(INDIRECT("Eurofins!"&amp;SUBSTITUTE(ADDRESS(1,MATCH(E$3,Eurofins!$2:$2,0),4),"1","")&amp;($AN$5+$A36))=0,"",INDIRECT("Eurofins!"&amp;SUBSTITUTE(ADDRESS(1,MATCH(E$3,Eurofins!$2:$2,0),4),"1","")&amp;($AN$5+$A36))="nd","n.d.",LEFT(INDIRECT("Eurofins!"&amp;SUBSTITUTE(ADDRESS(1,MATCH(E$3,Eurofins!$2:$2,0),4),"1","")&amp;($AN$5+$A36)),2)="&lt; ","&lt;&lt;",LEFT(INDIRECT("Eurofins!"&amp;SUBSTITUTE(ADDRESS(1,MATCH(E$3,Eurofins!$2:$2,0),4),"1","")&amp;($AN$5+$A36)),1)="&lt;","&lt;",NOT(ISERROR(VALUE(INDIRECT("Eurofins!"&amp;SUBSTITUTE(ADDRESS(1,MATCH(E$3,Eurofins!$2:$2,0),4),"1","")&amp;($AN$5+$A36))))),VALUE(INDIRECT("Eurofins!"&amp;SUBSTITUTE(ADDRESS(1,MATCH(E$3,Eurofins!$2:$2,0),4),"1","")&amp;($AN$5+$A36))))</f>
        <v>#N/A</v>
      </c>
      <c r="F36" s="22" t="e">
        <f ca="1">_xlfn.IFS(INDIRECT("Eurofins!"&amp;SUBSTITUTE(ADDRESS(1,MATCH(F$3,Eurofins!$2:$2,0),4),"1","")&amp;($AN$5+$A36))=0,"",INDIRECT("Eurofins!"&amp;SUBSTITUTE(ADDRESS(1,MATCH(F$3,Eurofins!$2:$2,0),4),"1","")&amp;($AN$5+$A36))="nd","n.d.",LEFT(INDIRECT("Eurofins!"&amp;SUBSTITUTE(ADDRESS(1,MATCH(F$3,Eurofins!$2:$2,0),4),"1","")&amp;($AN$5+$A36)),2)="&lt; ","&lt;&lt;",LEFT(INDIRECT("Eurofins!"&amp;SUBSTITUTE(ADDRESS(1,MATCH(F$3,Eurofins!$2:$2,0),4),"1","")&amp;($AN$5+$A36)),1)="&lt;","&lt;",NOT(ISERROR(VALUE(INDIRECT("Eurofins!"&amp;SUBSTITUTE(ADDRESS(1,MATCH(F$3,Eurofins!$2:$2,0),4),"1","")&amp;($AN$5+$A36))))),VALUE(INDIRECT("Eurofins!"&amp;SUBSTITUTE(ADDRESS(1,MATCH(F$3,Eurofins!$2:$2,0),4),"1","")&amp;($AN$5+$A36))))</f>
        <v>#N/A</v>
      </c>
      <c r="G36" s="24" t="e">
        <f ca="1" xml:space="preserve">
_xlfn.LET(_xlpm.GetVal,INDIRECT("Eurofins!"&amp;SUBSTITUTE(ADDRESS(1,MATCH(G$3,Eurofins!$2:$2,0),4),"1","")&amp;($AN$5+$A36)),_xlfn.IFS(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36" s="24" t="e">
        <f ca="1" xml:space="preserve">
_xlfn.LET(_xlpm.GetVal,INDIRECT("Eurofins!"&amp;SUBSTITUTE(ADDRESS(1,MATCH(H$3,Eurofins!$2:$2,0),4),"1","")&amp;($AN$5+$A36)),_xlfn.IFS(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36" s="24" t="e">
        <f ca="1" xml:space="preserve">
_xlfn.LET(_xlpm.GetVal,INDIRECT("Eurofins!"&amp;SUBSTITUTE(ADDRESS(1,MATCH(I$3,Eurofins!$2:$2,0),4),"1","")&amp;($AN$5+$A36)),_xlfn.IFS(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36" s="24" t="e">
        <f ca="1" xml:space="preserve">
_xlfn.LET(_xlpm.GetVal,INDIRECT("Eurofins!"&amp;SUBSTITUTE(ADDRESS(1,MATCH(J$3,Eurofins!$2:$2,0),4),"1","")&amp;($AN$5+$A36)),_xlfn.IFS(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36" s="24" t="e">
        <f ca="1" xml:space="preserve">
_xlfn.LET(_xlpm.GetVal,INDIRECT("Eurofins!"&amp;SUBSTITUTE(ADDRESS(1,MATCH(K$3,Eurofins!$2:$2,0),4),"1","")&amp;($AN$5+$A36)),_xlfn.IFS(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36" s="24" t="e">
        <f ca="1" xml:space="preserve">
_xlfn.LET(_xlpm.GetVal,INDIRECT("Eurofins!"&amp;SUBSTITUTE(ADDRESS(1,MATCH(L$3,Eurofins!$2:$2,0),4),"1","")&amp;($AN$5+$A36)),_xlfn.IFS(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36" s="24" t="e">
        <f ca="1" xml:space="preserve">
_xlfn.LET(_xlpm.GetVal,INDIRECT("Eurofins!"&amp;SUBSTITUTE(ADDRESS(1,MATCH(M$3,Eurofins!$2:$2,0),4),"1","")&amp;($AN$5+$A36)),_xlfn.IFS(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36" s="24" t="e">
        <f ca="1" xml:space="preserve">
_xlfn.LET(_xlpm.GetVal,INDIRECT("Eurofins!"&amp;SUBSTITUTE(ADDRESS(1,MATCH(N$3,Eurofins!$2:$2,0),4),"1","")&amp;($AN$5+$A36)),_xlfn.IFS(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36" s="24" t="e">
        <f ca="1" xml:space="preserve">
_xlfn.LET(_xlpm.GetVal,INDIRECT("Eurofins!"&amp;SUBSTITUTE(ADDRESS(1,MATCH(O$3,Eurofins!$2:$2,0),4),"1","")&amp;($AN$5+$A36)),_xlfn.IFS(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36" s="27" t="e">
        <f ca="1">_xlfn.LET(_xlpm.GetVal,INDIRECT("Eurofins!"&amp;SUBSTITUTE(ADDRESS(1,MATCH(P$3,Eurofins!$2:$2,0),4),"1","")&amp;($AN$5+$A36)),
_xlfn.IFS(
(_xlpm.GetVal)=0,
IF($AR$23,IF(INDIRECT("Eurofins!"&amp;$AR$28&amp;($AN$5+$A36))="nd","n.d.",VALUE(INDIRECT("Eurofins!"&amp;$AR$28&amp;($AN$5+$A36)))),""),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36" s="27" t="e">
        <f ca="1">_xlfn.LET(_xlpm.GetVal,INDIRECT("Eurofins!"&amp;SUBSTITUTE(ADDRESS(1,MATCH(Q$3,Eurofins!$2:$2,0),4),"1","")&amp;($AN$5+$A36)),
_xlfn.IFS(
(_xlpm.GetVal)=0,
IF($AR$15,IF(INDIRECT("Eurofins!"&amp;$AR$20&amp;($AN$5+$A36))="nd","n.d.",VALUE(INDIRECT("Eurofins!"&amp;$AR$20&amp;($AN$5+$A36)))),""),
(_xlpm.GetVal)="nd",
"n.d.",
LEFT(_xlpm.GetVal,1)="&lt;",
IF(Q34&lt;&gt;1,"&lt;"&amp;VALUE(SUBSTITUTE(SUBSTITUTE(_xlpm.GetVal,"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36" s="24" t="e">
        <f ca="1" xml:space="preserve">
_xlfn.LET(_xlpm.GetVal,INDIRECT("Eurofins!"&amp;SUBSTITUTE(ADDRESS(1,MATCH(R$3,Eurofins!$2:$2,0),4),"1","")&amp;($AN$5+$A36)),_xlfn.IFS(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36" s="24" t="e">
        <f ca="1" xml:space="preserve">
_xlfn.LET(_xlpm.GetVal,INDIRECT("Eurofins!"&amp;SUBSTITUTE(ADDRESS(1,MATCH(S$3,Eurofins!$2:$2,0),4),"1","")&amp;($AN$5+$A36)),_xlfn.IFS(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36" s="24" t="e">
        <f ca="1" xml:space="preserve">
_xlfn.LET(_xlpm.GetVal,INDIRECT("Eurofins!"&amp;SUBSTITUTE(ADDRESS(1,MATCH(T$3,Eurofins!$2:$2,0),4),"1","")&amp;($AN$5+$A36)),_xlfn.IFS(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36" s="24" t="e">
        <f ca="1" xml:space="preserve">
_xlfn.LET(_xlpm.GetVal,INDIRECT("Eurofins!"&amp;SUBSTITUTE(ADDRESS(1,MATCH(U$3,Eurofins!$2:$2,0),4),"1","")&amp;($AN$5+$A36)),_xlfn.IFS(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36" s="24" t="e">
        <f ca="1" xml:space="preserve">
_xlfn.LET(_xlpm.GetVal,INDIRECT("Eurofins!"&amp;SUBSTITUTE(ADDRESS(1,MATCH(V$3,Eurofins!$2:$2,0),4),"1","")&amp;($AN$5+$A36)),_xlfn.IFS(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36" s="24" t="e">
        <f ca="1" xml:space="preserve">
_xlfn.LET(_xlpm.GetVal,INDIRECT("Eurofins!"&amp;SUBSTITUTE(ADDRESS(1,MATCH(W$3,Eurofins!$2:$2,0),4),"1","")&amp;($AN$5+$A36)),_xlfn.IFS(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36" s="24" t="e">
        <f ca="1" xml:space="preserve">
_xlfn.LET(_xlpm.GetVal,INDIRECT("Eurofins!"&amp;SUBSTITUTE(ADDRESS(1,MATCH(X$3,Eurofins!$2:$2,0),4),"1","")&amp;($AN$5+$A36)),_xlfn.IFS(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36" s="24" t="e">
        <f ca="1" xml:space="preserve">
_xlfn.LET(_xlpm.GetVal,INDIRECT("Eurofins!"&amp;SUBSTITUTE(ADDRESS(1,MATCH(Y$3,Eurofins!$2:$2,0),4),"1","")&amp;($AN$5+$A36)),_xlfn.IFS(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36" s="24" t="e">
        <f ca="1" xml:space="preserve">
_xlfn.LET(_xlpm.GetVal,INDIRECT("Eurofins!"&amp;SUBSTITUTE(ADDRESS(1,MATCH(Z$3,Eurofins!$2:$2,0),4),"1","")&amp;($AN$5+$A36)),_xlfn.IFS(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36" s="24" t="e">
        <f ca="1" xml:space="preserve">
_xlfn.LET(_xlpm.GetVal,INDIRECT("Eurofins!"&amp;SUBSTITUTE(ADDRESS(1,MATCH(AA$3,Eurofins!$2:$2,0),4),"1","")&amp;($AN$5+$A36)),_xlfn.IFS(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36" s="24" t="e">
        <f ca="1" xml:space="preserve">
_xlfn.LET(_xlpm.GetVal,INDIRECT("Eurofins!"&amp;SUBSTITUTE(ADDRESS(1,MATCH(AB$3,Eurofins!$2:$2,0),4),"1","")&amp;($AN$5+$A36)),_xlfn.IFS(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36" s="24" t="e">
        <f ca="1" xml:space="preserve">
_xlfn.LET(_xlpm.GetVal,INDIRECT("Eurofins!"&amp;SUBSTITUTE(ADDRESS(1,MATCH(AC$3,Eurofins!$2:$2,0),4),"1","")&amp;($AN$5+$A36)),_xlfn.IFS(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36" s="24" t="e">
        <f ca="1" xml:space="preserve">
_xlfn.LET(_xlpm.GetVal,INDIRECT("Eurofins!"&amp;SUBSTITUTE(ADDRESS(1,MATCH(AD$3,Eurofins!$2:$2,0),4),"1","")&amp;($AN$5+$A36)),_xlfn.IFS(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36" s="24" t="e">
        <f ca="1" xml:space="preserve">
_xlfn.LET(_xlpm.GetVal,INDIRECT("Eurofins!"&amp;SUBSTITUTE(ADDRESS(1,MATCH(AE$3,Eurofins!$2:$2,0),4),"1","")&amp;($AN$5+$A36)),_xlfn.IFS(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36" s="24" t="e">
        <f ca="1" xml:space="preserve">
_xlfn.LET(_xlpm.GetVal,INDIRECT("Eurofins!"&amp;SUBSTITUTE(ADDRESS(1,MATCH(AF$3,Eurofins!$2:$2,0),4),"1","")&amp;($AN$5+$A36)),_xlfn.IFS(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36" s="24" t="e">
        <f ca="1" xml:space="preserve">
_xlfn.LET(_xlpm.GetVal,INDIRECT("Eurofins!"&amp;SUBSTITUTE(ADDRESS(1,MATCH(AG$3,Eurofins!$2:$2,0),4),"1","")&amp;($AN$5+$A36)),_xlfn.IFS(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36" s="25" t="str">
        <f ca="1">IF(SUMPRODUCT(--ISERROR(AI36:AJ36))&lt;2,IF(SUMIF(AI36:AJ36,"&lt;&gt;#VALUE!")&lt;=ALS_Jord_Kalk!BQ$4,"&lt;"&amp;ALS_Jord_Kalk!BQ$4,SUMIF(AI36:AJ36,"&lt;&gt;#VALUE!")),"#VALUE!")</f>
        <v>#VALUE!</v>
      </c>
      <c r="AI36" s="24" t="e">
        <f ca="1">_xlfn.IFS(INDIRECT("Eurofins!"&amp;SUBSTITUTE(ADDRESS(1,MATCH(AI$3,Eurofins!$2:$2,0),4),"1","")&amp;($AN$5+$A36))=0,"",INDIRECT("Eurofins!"&amp;SUBSTITUTE(ADDRESS(1,MATCH(AI$3,Eurofins!$2:$2,0),4),"1","")&amp;($AN$5+$A36))="nd","n.d.",LEFT(INDIRECT("Eurofins!"&amp;SUBSTITUTE(ADDRESS(1,MATCH(AI$3,Eurofins!$2:$2,0),4),"1","")&amp;($AN$5+$A36)),2)="&lt; ",IF(VALUE(SUBSTITUTE(SUBSTITUTE(INDIRECT("Eurofins!"&amp;SUBSTITUTE(ADDRESS(1,MATCH(AI$3,Eurofins!$2:$2,0),4),"1","")&amp;($AN$5+$A36))," ",""),"&lt;",""))*AI$2&lt;=BS$4,"&lt;"&amp;BS$4,"&lt;"&amp;VALUE(SUBSTITUTE(SUBSTITUTE(INDIRECT("Eurofins!"&amp;SUBSTITUTE(ADDRESS(1,MATCH(AI$3,Eurofins!$2:$2,0),4),"1","")&amp;($AN$5+$A36))," ",""),"&lt;",""))*AI$2),LEFT(INDIRECT("Eurofins!"&amp;SUBSTITUTE(ADDRESS(1,MATCH(AI$3,Eurofins!$2:$2,0),4),"1","")&amp;($AN$5+$A36)),1)="&lt;",IF(VALUE(SUBSTITUTE(SUBSTITUTE(INDIRECT("Eurofins!"&amp;SUBSTITUTE(ADDRESS(1,MATCH(AI$3,Eurofins!$2:$2,0),4),"1","")&amp;($AN$5+$A36))," ",""),"&lt;",""))*AI$2&lt;=BS$4,"&lt;"&amp;BS$4,"&lt;"&amp;VALUE(SUBSTITUTE(SUBSTITUTE(INDIRECT("Eurofins!"&amp;SUBSTITUTE(ADDRESS(1,MATCH(AI$3,Eurofins!$2:$2,0),4),"1","")&amp;($AN$5+$A36))," ",""),"&lt;",""))*AI$2),ISNUMBER(VALUE(INDIRECT("Eurofins!"&amp;SUBSTITUTE(ADDRESS(1,MATCH(AI$3,Eurofins!$2:$2,0),4),"1","")&amp;($AN$5+$A36)))),IF(VALUE(INDIRECT("Eurofins!"&amp;SUBSTITUTE(ADDRESS(1,MATCH(AI$3,Eurofins!$2:$2,0),4),"1","")&amp;($AN$5+$A36)))*AI$2&lt;=BS$4,"&lt;"&amp;BS$4,VALUE(INDIRECT("Eurofins!"&amp;SUBSTITUTE(ADDRESS(1,MATCH(AI$3,Eurofins!$2:$2,0),4),"1","")&amp;($AN$5+$A36)))))</f>
        <v>#N/A</v>
      </c>
      <c r="AJ36" s="24" t="e">
        <f ca="1">_xlfn.IFS(INDIRECT("Eurofins!"&amp;SUBSTITUTE(ADDRESS(1,MATCH(AJ$3,Eurofins!$2:$2,0),4),"1","")&amp;($AN$5+$A36))=0,"",INDIRECT("Eurofins!"&amp;SUBSTITUTE(ADDRESS(1,MATCH(AJ$3,Eurofins!$2:$2,0),4),"1","")&amp;($AN$5+$A36))="nd","n.d.",LEFT(INDIRECT("Eurofins!"&amp;SUBSTITUTE(ADDRESS(1,MATCH(AJ$3,Eurofins!$2:$2,0),4),"1","")&amp;($AN$5+$A36)),2)="&lt; ",IF(VALUE(SUBSTITUTE(SUBSTITUTE(INDIRECT("Eurofins!"&amp;SUBSTITUTE(ADDRESS(1,MATCH(AJ$3,Eurofins!$2:$2,0),4),"1","")&amp;($AN$5+$A36))," ",""),"&lt;",""))*AJ$2&lt;=BT$4,"&lt;"&amp;BT$4,"&lt;"&amp;VALUE(SUBSTITUTE(SUBSTITUTE(INDIRECT("Eurofins!"&amp;SUBSTITUTE(ADDRESS(1,MATCH(AJ$3,Eurofins!$2:$2,0),4),"1","")&amp;($AN$5+$A36))," ",""),"&lt;",""))*AJ$2),LEFT(INDIRECT("Eurofins!"&amp;SUBSTITUTE(ADDRESS(1,MATCH(AJ$3,Eurofins!$2:$2,0),4),"1","")&amp;($AN$5+$A36)),1)="&lt;",IF(VALUE(SUBSTITUTE(SUBSTITUTE(INDIRECT("Eurofins!"&amp;SUBSTITUTE(ADDRESS(1,MATCH(AJ$3,Eurofins!$2:$2,0),4),"1","")&amp;($AN$5+$A36))," ",""),"&lt;",""))*AJ$2&lt;=BT$4,"&lt;"&amp;BT$4,"&lt;"&amp;VALUE(SUBSTITUTE(SUBSTITUTE(INDIRECT("Eurofins!"&amp;SUBSTITUTE(ADDRESS(1,MATCH(AJ$3,Eurofins!$2:$2,0),4),"1","")&amp;($AN$5+$A36))," ",""),"&lt;",""))*AJ$2),ISNUMBER(VALUE(INDIRECT("Eurofins!"&amp;SUBSTITUTE(ADDRESS(1,MATCH(AJ$3,Eurofins!$2:$2,0),4),"1","")&amp;($AN$5+$A36)))),IF(VALUE(INDIRECT("Eurofins!"&amp;SUBSTITUTE(ADDRESS(1,MATCH(AJ$3,Eurofins!$2:$2,0),4),"1","")&amp;($AN$5+$A36)))*AJ$2&lt;=BT$4,"&lt;"&amp;BT$4,VALUE(INDIRECT("Eurofins!"&amp;SUBSTITUTE(ADDRESS(1,MATCH(AJ$3,Eurofins!$2:$2,0),4),"1","")&amp;($AN$5+$A36)))))</f>
        <v>#N/A</v>
      </c>
    </row>
    <row r="37" spans="1:36" x14ac:dyDescent="0.25">
      <c r="A37">
        <f t="shared" ref="A37:A68" ca="1" si="7">IF((A36+1)&lt;=$AN$8,A36+1,"End of samples")</f>
        <v>34</v>
      </c>
      <c r="B37" t="e">
        <f t="shared" ca="1" si="6"/>
        <v>#REF!</v>
      </c>
      <c r="C37" t="str">
        <f t="shared" ca="1" si="5"/>
        <v/>
      </c>
      <c r="D37" s="22" t="e">
        <f ca="1">_xlfn.IFS(INDIRECT("Eurofins!"&amp;SUBSTITUTE(ADDRESS(1,MATCH(D$3,Eurofins!$2:$2,0),4),"1","")&amp;($AN$5+$A37))=0,"",INDIRECT("Eurofins!"&amp;SUBSTITUTE(ADDRESS(1,MATCH(D$3,Eurofins!$2:$2,0),4),"1","")&amp;($AN$5+$A37))="nd","n.d.",LEFT(INDIRECT("Eurofins!"&amp;SUBSTITUTE(ADDRESS(1,MATCH(D$3,Eurofins!$2:$2,0),4),"1","")&amp;($AN$5+$A37)),2)="&lt; ","&lt;&lt;",LEFT(INDIRECT("Eurofins!"&amp;SUBSTITUTE(ADDRESS(1,MATCH(D$3,Eurofins!$2:$2,0),4),"1","")&amp;($AN$5+$A37)),1)="&lt;","&lt;",NOT(ISERROR(VALUE(INDIRECT("Eurofins!"&amp;SUBSTITUTE(ADDRESS(1,MATCH(D$3,Eurofins!$2:$2,0),4),"1","")&amp;($AN$5+$A37))))),VALUE(INDIRECT("Eurofins!"&amp;SUBSTITUTE(ADDRESS(1,MATCH(D$3,Eurofins!$2:$2,0),4),"1","")&amp;($AN$5+$A37))))</f>
        <v>#N/A</v>
      </c>
      <c r="E37" s="22" t="e">
        <f ca="1">_xlfn.IFS(INDIRECT("Eurofins!"&amp;SUBSTITUTE(ADDRESS(1,MATCH(E$3,Eurofins!$2:$2,0),4),"1","")&amp;($AN$5+$A37))=0,"",INDIRECT("Eurofins!"&amp;SUBSTITUTE(ADDRESS(1,MATCH(E$3,Eurofins!$2:$2,0),4),"1","")&amp;($AN$5+$A37))="nd","n.d.",LEFT(INDIRECT("Eurofins!"&amp;SUBSTITUTE(ADDRESS(1,MATCH(E$3,Eurofins!$2:$2,0),4),"1","")&amp;($AN$5+$A37)),2)="&lt; ","&lt;&lt;",LEFT(INDIRECT("Eurofins!"&amp;SUBSTITUTE(ADDRESS(1,MATCH(E$3,Eurofins!$2:$2,0),4),"1","")&amp;($AN$5+$A37)),1)="&lt;","&lt;",NOT(ISERROR(VALUE(INDIRECT("Eurofins!"&amp;SUBSTITUTE(ADDRESS(1,MATCH(E$3,Eurofins!$2:$2,0),4),"1","")&amp;($AN$5+$A37))))),VALUE(INDIRECT("Eurofins!"&amp;SUBSTITUTE(ADDRESS(1,MATCH(E$3,Eurofins!$2:$2,0),4),"1","")&amp;($AN$5+$A37))))</f>
        <v>#N/A</v>
      </c>
      <c r="F37" s="22" t="e">
        <f ca="1">_xlfn.IFS(INDIRECT("Eurofins!"&amp;SUBSTITUTE(ADDRESS(1,MATCH(F$3,Eurofins!$2:$2,0),4),"1","")&amp;($AN$5+$A37))=0,"",INDIRECT("Eurofins!"&amp;SUBSTITUTE(ADDRESS(1,MATCH(F$3,Eurofins!$2:$2,0),4),"1","")&amp;($AN$5+$A37))="nd","n.d.",LEFT(INDIRECT("Eurofins!"&amp;SUBSTITUTE(ADDRESS(1,MATCH(F$3,Eurofins!$2:$2,0),4),"1","")&amp;($AN$5+$A37)),2)="&lt; ","&lt;&lt;",LEFT(INDIRECT("Eurofins!"&amp;SUBSTITUTE(ADDRESS(1,MATCH(F$3,Eurofins!$2:$2,0),4),"1","")&amp;($AN$5+$A37)),1)="&lt;","&lt;",NOT(ISERROR(VALUE(INDIRECT("Eurofins!"&amp;SUBSTITUTE(ADDRESS(1,MATCH(F$3,Eurofins!$2:$2,0),4),"1","")&amp;($AN$5+$A37))))),VALUE(INDIRECT("Eurofins!"&amp;SUBSTITUTE(ADDRESS(1,MATCH(F$3,Eurofins!$2:$2,0),4),"1","")&amp;($AN$5+$A37))))</f>
        <v>#N/A</v>
      </c>
      <c r="G37" s="24" t="e">
        <f ca="1" xml:space="preserve">
_xlfn.LET(_xlpm.GetVal,INDIRECT("Eurofins!"&amp;SUBSTITUTE(ADDRESS(1,MATCH(G$3,Eurofins!$2:$2,0),4),"1","")&amp;($AN$5+$A37)),_xlfn.IFS(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37" s="24" t="e">
        <f ca="1" xml:space="preserve">
_xlfn.LET(_xlpm.GetVal,INDIRECT("Eurofins!"&amp;SUBSTITUTE(ADDRESS(1,MATCH(H$3,Eurofins!$2:$2,0),4),"1","")&amp;($AN$5+$A37)),_xlfn.IFS(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37" s="24" t="e">
        <f ca="1" xml:space="preserve">
_xlfn.LET(_xlpm.GetVal,INDIRECT("Eurofins!"&amp;SUBSTITUTE(ADDRESS(1,MATCH(I$3,Eurofins!$2:$2,0),4),"1","")&amp;($AN$5+$A37)),_xlfn.IFS(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37" s="24" t="e">
        <f ca="1" xml:space="preserve">
_xlfn.LET(_xlpm.GetVal,INDIRECT("Eurofins!"&amp;SUBSTITUTE(ADDRESS(1,MATCH(J$3,Eurofins!$2:$2,0),4),"1","")&amp;($AN$5+$A37)),_xlfn.IFS(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37" s="24" t="e">
        <f ca="1" xml:space="preserve">
_xlfn.LET(_xlpm.GetVal,INDIRECT("Eurofins!"&amp;SUBSTITUTE(ADDRESS(1,MATCH(K$3,Eurofins!$2:$2,0),4),"1","")&amp;($AN$5+$A37)),_xlfn.IFS(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37" s="24" t="e">
        <f ca="1" xml:space="preserve">
_xlfn.LET(_xlpm.GetVal,INDIRECT("Eurofins!"&amp;SUBSTITUTE(ADDRESS(1,MATCH(L$3,Eurofins!$2:$2,0),4),"1","")&amp;($AN$5+$A37)),_xlfn.IFS(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37" s="24" t="e">
        <f ca="1" xml:space="preserve">
_xlfn.LET(_xlpm.GetVal,INDIRECT("Eurofins!"&amp;SUBSTITUTE(ADDRESS(1,MATCH(M$3,Eurofins!$2:$2,0),4),"1","")&amp;($AN$5+$A37)),_xlfn.IFS(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37" s="24" t="e">
        <f ca="1" xml:space="preserve">
_xlfn.LET(_xlpm.GetVal,INDIRECT("Eurofins!"&amp;SUBSTITUTE(ADDRESS(1,MATCH(N$3,Eurofins!$2:$2,0),4),"1","")&amp;($AN$5+$A37)),_xlfn.IFS(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37" s="24" t="e">
        <f ca="1" xml:space="preserve">
_xlfn.LET(_xlpm.GetVal,INDIRECT("Eurofins!"&amp;SUBSTITUTE(ADDRESS(1,MATCH(O$3,Eurofins!$2:$2,0),4),"1","")&amp;($AN$5+$A37)),_xlfn.IFS(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37" s="27" t="e">
        <f ca="1">_xlfn.LET(_xlpm.GetVal,INDIRECT("Eurofins!"&amp;SUBSTITUTE(ADDRESS(1,MATCH(P$3,Eurofins!$2:$2,0),4),"1","")&amp;($AN$5+$A37)),
_xlfn.IFS(
(_xlpm.GetVal)=0,
IF($AR$23,IF(INDIRECT("Eurofins!"&amp;$AR$28&amp;($AN$5+$A37))="nd","n.d.",VALUE(INDIRECT("Eurofins!"&amp;$AR$28&amp;($AN$5+$A37)))),""),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37" s="27" t="e">
        <f ca="1">_xlfn.LET(_xlpm.GetVal,INDIRECT("Eurofins!"&amp;SUBSTITUTE(ADDRESS(1,MATCH(Q$3,Eurofins!$2:$2,0),4),"1","")&amp;($AN$5+$A37)),
_xlfn.IFS(
(_xlpm.GetVal)=0,
IF($AR$15,IF(INDIRECT("Eurofins!"&amp;$AR$20&amp;($AN$5+$A37))="nd","n.d.",VALUE(INDIRECT("Eurofins!"&amp;$AR$20&amp;($AN$5+$A37)))),""),
(_xlpm.GetVal)="nd",
"n.d.",
LEFT(_xlpm.GetVal,1)="&lt;",
IF(Q35&lt;&gt;1,"&lt;"&amp;VALUE(SUBSTITUTE(SUBSTITUTE(_xlpm.GetVal,"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37" s="24" t="e">
        <f ca="1" xml:space="preserve">
_xlfn.LET(_xlpm.GetVal,INDIRECT("Eurofins!"&amp;SUBSTITUTE(ADDRESS(1,MATCH(R$3,Eurofins!$2:$2,0),4),"1","")&amp;($AN$5+$A37)),_xlfn.IFS(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37" s="24" t="e">
        <f ca="1" xml:space="preserve">
_xlfn.LET(_xlpm.GetVal,INDIRECT("Eurofins!"&amp;SUBSTITUTE(ADDRESS(1,MATCH(S$3,Eurofins!$2:$2,0),4),"1","")&amp;($AN$5+$A37)),_xlfn.IFS(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37" s="24" t="e">
        <f ca="1" xml:space="preserve">
_xlfn.LET(_xlpm.GetVal,INDIRECT("Eurofins!"&amp;SUBSTITUTE(ADDRESS(1,MATCH(T$3,Eurofins!$2:$2,0),4),"1","")&amp;($AN$5+$A37)),_xlfn.IFS(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37" s="24" t="e">
        <f ca="1" xml:space="preserve">
_xlfn.LET(_xlpm.GetVal,INDIRECT("Eurofins!"&amp;SUBSTITUTE(ADDRESS(1,MATCH(U$3,Eurofins!$2:$2,0),4),"1","")&amp;($AN$5+$A37)),_xlfn.IFS(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37" s="24" t="e">
        <f ca="1" xml:space="preserve">
_xlfn.LET(_xlpm.GetVal,INDIRECT("Eurofins!"&amp;SUBSTITUTE(ADDRESS(1,MATCH(V$3,Eurofins!$2:$2,0),4),"1","")&amp;($AN$5+$A37)),_xlfn.IFS(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37" s="24" t="e">
        <f ca="1" xml:space="preserve">
_xlfn.LET(_xlpm.GetVal,INDIRECT("Eurofins!"&amp;SUBSTITUTE(ADDRESS(1,MATCH(W$3,Eurofins!$2:$2,0),4),"1","")&amp;($AN$5+$A37)),_xlfn.IFS(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37" s="24" t="e">
        <f ca="1" xml:space="preserve">
_xlfn.LET(_xlpm.GetVal,INDIRECT("Eurofins!"&amp;SUBSTITUTE(ADDRESS(1,MATCH(X$3,Eurofins!$2:$2,0),4),"1","")&amp;($AN$5+$A37)),_xlfn.IFS(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37" s="24" t="e">
        <f ca="1" xml:space="preserve">
_xlfn.LET(_xlpm.GetVal,INDIRECT("Eurofins!"&amp;SUBSTITUTE(ADDRESS(1,MATCH(Y$3,Eurofins!$2:$2,0),4),"1","")&amp;($AN$5+$A37)),_xlfn.IFS(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37" s="24" t="e">
        <f ca="1" xml:space="preserve">
_xlfn.LET(_xlpm.GetVal,INDIRECT("Eurofins!"&amp;SUBSTITUTE(ADDRESS(1,MATCH(Z$3,Eurofins!$2:$2,0),4),"1","")&amp;($AN$5+$A37)),_xlfn.IFS(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37" s="24" t="e">
        <f ca="1" xml:space="preserve">
_xlfn.LET(_xlpm.GetVal,INDIRECT("Eurofins!"&amp;SUBSTITUTE(ADDRESS(1,MATCH(AA$3,Eurofins!$2:$2,0),4),"1","")&amp;($AN$5+$A37)),_xlfn.IFS(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37" s="24" t="e">
        <f ca="1" xml:space="preserve">
_xlfn.LET(_xlpm.GetVal,INDIRECT("Eurofins!"&amp;SUBSTITUTE(ADDRESS(1,MATCH(AB$3,Eurofins!$2:$2,0),4),"1","")&amp;($AN$5+$A37)),_xlfn.IFS(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37" s="24" t="e">
        <f ca="1" xml:space="preserve">
_xlfn.LET(_xlpm.GetVal,INDIRECT("Eurofins!"&amp;SUBSTITUTE(ADDRESS(1,MATCH(AC$3,Eurofins!$2:$2,0),4),"1","")&amp;($AN$5+$A37)),_xlfn.IFS(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37" s="24" t="e">
        <f ca="1" xml:space="preserve">
_xlfn.LET(_xlpm.GetVal,INDIRECT("Eurofins!"&amp;SUBSTITUTE(ADDRESS(1,MATCH(AD$3,Eurofins!$2:$2,0),4),"1","")&amp;($AN$5+$A37)),_xlfn.IFS(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37" s="24" t="e">
        <f ca="1" xml:space="preserve">
_xlfn.LET(_xlpm.GetVal,INDIRECT("Eurofins!"&amp;SUBSTITUTE(ADDRESS(1,MATCH(AE$3,Eurofins!$2:$2,0),4),"1","")&amp;($AN$5+$A37)),_xlfn.IFS(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37" s="24" t="e">
        <f ca="1" xml:space="preserve">
_xlfn.LET(_xlpm.GetVal,INDIRECT("Eurofins!"&amp;SUBSTITUTE(ADDRESS(1,MATCH(AF$3,Eurofins!$2:$2,0),4),"1","")&amp;($AN$5+$A37)),_xlfn.IFS(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37" s="24" t="e">
        <f ca="1" xml:space="preserve">
_xlfn.LET(_xlpm.GetVal,INDIRECT("Eurofins!"&amp;SUBSTITUTE(ADDRESS(1,MATCH(AG$3,Eurofins!$2:$2,0),4),"1","")&amp;($AN$5+$A37)),_xlfn.IFS(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37" s="25" t="str">
        <f ca="1">IF(SUMPRODUCT(--ISERROR(AI37:AJ37))&lt;2,IF(SUMIF(AI37:AJ37,"&lt;&gt;#VALUE!")&lt;=ALS_Jord_Kalk!BQ$4,"&lt;"&amp;ALS_Jord_Kalk!BQ$4,SUMIF(AI37:AJ37,"&lt;&gt;#VALUE!")),"#VALUE!")</f>
        <v>#VALUE!</v>
      </c>
      <c r="AI37" s="24" t="e">
        <f ca="1">_xlfn.IFS(INDIRECT("Eurofins!"&amp;SUBSTITUTE(ADDRESS(1,MATCH(AI$3,Eurofins!$2:$2,0),4),"1","")&amp;($AN$5+$A37))=0,"",INDIRECT("Eurofins!"&amp;SUBSTITUTE(ADDRESS(1,MATCH(AI$3,Eurofins!$2:$2,0),4),"1","")&amp;($AN$5+$A37))="nd","n.d.",LEFT(INDIRECT("Eurofins!"&amp;SUBSTITUTE(ADDRESS(1,MATCH(AI$3,Eurofins!$2:$2,0),4),"1","")&amp;($AN$5+$A37)),2)="&lt; ",IF(VALUE(SUBSTITUTE(SUBSTITUTE(INDIRECT("Eurofins!"&amp;SUBSTITUTE(ADDRESS(1,MATCH(AI$3,Eurofins!$2:$2,0),4),"1","")&amp;($AN$5+$A37))," ",""),"&lt;",""))*AI$2&lt;=BS$4,"&lt;"&amp;BS$4,"&lt;"&amp;VALUE(SUBSTITUTE(SUBSTITUTE(INDIRECT("Eurofins!"&amp;SUBSTITUTE(ADDRESS(1,MATCH(AI$3,Eurofins!$2:$2,0),4),"1","")&amp;($AN$5+$A37))," ",""),"&lt;",""))*AI$2),LEFT(INDIRECT("Eurofins!"&amp;SUBSTITUTE(ADDRESS(1,MATCH(AI$3,Eurofins!$2:$2,0),4),"1","")&amp;($AN$5+$A37)),1)="&lt;",IF(VALUE(SUBSTITUTE(SUBSTITUTE(INDIRECT("Eurofins!"&amp;SUBSTITUTE(ADDRESS(1,MATCH(AI$3,Eurofins!$2:$2,0),4),"1","")&amp;($AN$5+$A37))," ",""),"&lt;",""))*AI$2&lt;=BS$4,"&lt;"&amp;BS$4,"&lt;"&amp;VALUE(SUBSTITUTE(SUBSTITUTE(INDIRECT("Eurofins!"&amp;SUBSTITUTE(ADDRESS(1,MATCH(AI$3,Eurofins!$2:$2,0),4),"1","")&amp;($AN$5+$A37))," ",""),"&lt;",""))*AI$2),ISNUMBER(VALUE(INDIRECT("Eurofins!"&amp;SUBSTITUTE(ADDRESS(1,MATCH(AI$3,Eurofins!$2:$2,0),4),"1","")&amp;($AN$5+$A37)))),IF(VALUE(INDIRECT("Eurofins!"&amp;SUBSTITUTE(ADDRESS(1,MATCH(AI$3,Eurofins!$2:$2,0),4),"1","")&amp;($AN$5+$A37)))*AI$2&lt;=BS$4,"&lt;"&amp;BS$4,VALUE(INDIRECT("Eurofins!"&amp;SUBSTITUTE(ADDRESS(1,MATCH(AI$3,Eurofins!$2:$2,0),4),"1","")&amp;($AN$5+$A37)))))</f>
        <v>#N/A</v>
      </c>
      <c r="AJ37" s="24" t="e">
        <f ca="1">_xlfn.IFS(INDIRECT("Eurofins!"&amp;SUBSTITUTE(ADDRESS(1,MATCH(AJ$3,Eurofins!$2:$2,0),4),"1","")&amp;($AN$5+$A37))=0,"",INDIRECT("Eurofins!"&amp;SUBSTITUTE(ADDRESS(1,MATCH(AJ$3,Eurofins!$2:$2,0),4),"1","")&amp;($AN$5+$A37))="nd","n.d.",LEFT(INDIRECT("Eurofins!"&amp;SUBSTITUTE(ADDRESS(1,MATCH(AJ$3,Eurofins!$2:$2,0),4),"1","")&amp;($AN$5+$A37)),2)="&lt; ",IF(VALUE(SUBSTITUTE(SUBSTITUTE(INDIRECT("Eurofins!"&amp;SUBSTITUTE(ADDRESS(1,MATCH(AJ$3,Eurofins!$2:$2,0),4),"1","")&amp;($AN$5+$A37))," ",""),"&lt;",""))*AJ$2&lt;=BT$4,"&lt;"&amp;BT$4,"&lt;"&amp;VALUE(SUBSTITUTE(SUBSTITUTE(INDIRECT("Eurofins!"&amp;SUBSTITUTE(ADDRESS(1,MATCH(AJ$3,Eurofins!$2:$2,0),4),"1","")&amp;($AN$5+$A37))," ",""),"&lt;",""))*AJ$2),LEFT(INDIRECT("Eurofins!"&amp;SUBSTITUTE(ADDRESS(1,MATCH(AJ$3,Eurofins!$2:$2,0),4),"1","")&amp;($AN$5+$A37)),1)="&lt;",IF(VALUE(SUBSTITUTE(SUBSTITUTE(INDIRECT("Eurofins!"&amp;SUBSTITUTE(ADDRESS(1,MATCH(AJ$3,Eurofins!$2:$2,0),4),"1","")&amp;($AN$5+$A37))," ",""),"&lt;",""))*AJ$2&lt;=BT$4,"&lt;"&amp;BT$4,"&lt;"&amp;VALUE(SUBSTITUTE(SUBSTITUTE(INDIRECT("Eurofins!"&amp;SUBSTITUTE(ADDRESS(1,MATCH(AJ$3,Eurofins!$2:$2,0),4),"1","")&amp;($AN$5+$A37))," ",""),"&lt;",""))*AJ$2),ISNUMBER(VALUE(INDIRECT("Eurofins!"&amp;SUBSTITUTE(ADDRESS(1,MATCH(AJ$3,Eurofins!$2:$2,0),4),"1","")&amp;($AN$5+$A37)))),IF(VALUE(INDIRECT("Eurofins!"&amp;SUBSTITUTE(ADDRESS(1,MATCH(AJ$3,Eurofins!$2:$2,0),4),"1","")&amp;($AN$5+$A37)))*AJ$2&lt;=BT$4,"&lt;"&amp;BT$4,VALUE(INDIRECT("Eurofins!"&amp;SUBSTITUTE(ADDRESS(1,MATCH(AJ$3,Eurofins!$2:$2,0),4),"1","")&amp;($AN$5+$A37)))))</f>
        <v>#N/A</v>
      </c>
    </row>
    <row r="38" spans="1:36" x14ac:dyDescent="0.25">
      <c r="A38">
        <f t="shared" ca="1" si="7"/>
        <v>35</v>
      </c>
      <c r="B38" t="e">
        <f t="shared" ca="1" si="6"/>
        <v>#REF!</v>
      </c>
      <c r="C38" t="str">
        <f t="shared" ca="1" si="5"/>
        <v/>
      </c>
      <c r="D38" s="22" t="e">
        <f ca="1">_xlfn.IFS(INDIRECT("Eurofins!"&amp;SUBSTITUTE(ADDRESS(1,MATCH(D$3,Eurofins!$2:$2,0),4),"1","")&amp;($AN$5+$A38))=0,"",INDIRECT("Eurofins!"&amp;SUBSTITUTE(ADDRESS(1,MATCH(D$3,Eurofins!$2:$2,0),4),"1","")&amp;($AN$5+$A38))="nd","n.d.",LEFT(INDIRECT("Eurofins!"&amp;SUBSTITUTE(ADDRESS(1,MATCH(D$3,Eurofins!$2:$2,0),4),"1","")&amp;($AN$5+$A38)),2)="&lt; ","&lt;&lt;",LEFT(INDIRECT("Eurofins!"&amp;SUBSTITUTE(ADDRESS(1,MATCH(D$3,Eurofins!$2:$2,0),4),"1","")&amp;($AN$5+$A38)),1)="&lt;","&lt;",NOT(ISERROR(VALUE(INDIRECT("Eurofins!"&amp;SUBSTITUTE(ADDRESS(1,MATCH(D$3,Eurofins!$2:$2,0),4),"1","")&amp;($AN$5+$A38))))),VALUE(INDIRECT("Eurofins!"&amp;SUBSTITUTE(ADDRESS(1,MATCH(D$3,Eurofins!$2:$2,0),4),"1","")&amp;($AN$5+$A38))))</f>
        <v>#N/A</v>
      </c>
      <c r="E38" s="22" t="e">
        <f ca="1">_xlfn.IFS(INDIRECT("Eurofins!"&amp;SUBSTITUTE(ADDRESS(1,MATCH(E$3,Eurofins!$2:$2,0),4),"1","")&amp;($AN$5+$A38))=0,"",INDIRECT("Eurofins!"&amp;SUBSTITUTE(ADDRESS(1,MATCH(E$3,Eurofins!$2:$2,0),4),"1","")&amp;($AN$5+$A38))="nd","n.d.",LEFT(INDIRECT("Eurofins!"&amp;SUBSTITUTE(ADDRESS(1,MATCH(E$3,Eurofins!$2:$2,0),4),"1","")&amp;($AN$5+$A38)),2)="&lt; ","&lt;&lt;",LEFT(INDIRECT("Eurofins!"&amp;SUBSTITUTE(ADDRESS(1,MATCH(E$3,Eurofins!$2:$2,0),4),"1","")&amp;($AN$5+$A38)),1)="&lt;","&lt;",NOT(ISERROR(VALUE(INDIRECT("Eurofins!"&amp;SUBSTITUTE(ADDRESS(1,MATCH(E$3,Eurofins!$2:$2,0),4),"1","")&amp;($AN$5+$A38))))),VALUE(INDIRECT("Eurofins!"&amp;SUBSTITUTE(ADDRESS(1,MATCH(E$3,Eurofins!$2:$2,0),4),"1","")&amp;($AN$5+$A38))))</f>
        <v>#N/A</v>
      </c>
      <c r="F38" s="22" t="e">
        <f ca="1">_xlfn.IFS(INDIRECT("Eurofins!"&amp;SUBSTITUTE(ADDRESS(1,MATCH(F$3,Eurofins!$2:$2,0),4),"1","")&amp;($AN$5+$A38))=0,"",INDIRECT("Eurofins!"&amp;SUBSTITUTE(ADDRESS(1,MATCH(F$3,Eurofins!$2:$2,0),4),"1","")&amp;($AN$5+$A38))="nd","n.d.",LEFT(INDIRECT("Eurofins!"&amp;SUBSTITUTE(ADDRESS(1,MATCH(F$3,Eurofins!$2:$2,0),4),"1","")&amp;($AN$5+$A38)),2)="&lt; ","&lt;&lt;",LEFT(INDIRECT("Eurofins!"&amp;SUBSTITUTE(ADDRESS(1,MATCH(F$3,Eurofins!$2:$2,0),4),"1","")&amp;($AN$5+$A38)),1)="&lt;","&lt;",NOT(ISERROR(VALUE(INDIRECT("Eurofins!"&amp;SUBSTITUTE(ADDRESS(1,MATCH(F$3,Eurofins!$2:$2,0),4),"1","")&amp;($AN$5+$A38))))),VALUE(INDIRECT("Eurofins!"&amp;SUBSTITUTE(ADDRESS(1,MATCH(F$3,Eurofins!$2:$2,0),4),"1","")&amp;($AN$5+$A38))))</f>
        <v>#N/A</v>
      </c>
      <c r="G38" s="24" t="e">
        <f ca="1" xml:space="preserve">
_xlfn.LET(_xlpm.GetVal,INDIRECT("Eurofins!"&amp;SUBSTITUTE(ADDRESS(1,MATCH(G$3,Eurofins!$2:$2,0),4),"1","")&amp;($AN$5+$A38)),_xlfn.IFS(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38" s="24" t="e">
        <f ca="1" xml:space="preserve">
_xlfn.LET(_xlpm.GetVal,INDIRECT("Eurofins!"&amp;SUBSTITUTE(ADDRESS(1,MATCH(H$3,Eurofins!$2:$2,0),4),"1","")&amp;($AN$5+$A38)),_xlfn.IFS(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38" s="24" t="e">
        <f ca="1" xml:space="preserve">
_xlfn.LET(_xlpm.GetVal,INDIRECT("Eurofins!"&amp;SUBSTITUTE(ADDRESS(1,MATCH(I$3,Eurofins!$2:$2,0),4),"1","")&amp;($AN$5+$A38)),_xlfn.IFS(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38" s="24" t="e">
        <f ca="1" xml:space="preserve">
_xlfn.LET(_xlpm.GetVal,INDIRECT("Eurofins!"&amp;SUBSTITUTE(ADDRESS(1,MATCH(J$3,Eurofins!$2:$2,0),4),"1","")&amp;($AN$5+$A38)),_xlfn.IFS(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38" s="24" t="e">
        <f ca="1" xml:space="preserve">
_xlfn.LET(_xlpm.GetVal,INDIRECT("Eurofins!"&amp;SUBSTITUTE(ADDRESS(1,MATCH(K$3,Eurofins!$2:$2,0),4),"1","")&amp;($AN$5+$A38)),_xlfn.IFS(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38" s="24" t="e">
        <f ca="1" xml:space="preserve">
_xlfn.LET(_xlpm.GetVal,INDIRECT("Eurofins!"&amp;SUBSTITUTE(ADDRESS(1,MATCH(L$3,Eurofins!$2:$2,0),4),"1","")&amp;($AN$5+$A38)),_xlfn.IFS(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38" s="24" t="e">
        <f ca="1" xml:space="preserve">
_xlfn.LET(_xlpm.GetVal,INDIRECT("Eurofins!"&amp;SUBSTITUTE(ADDRESS(1,MATCH(M$3,Eurofins!$2:$2,0),4),"1","")&amp;($AN$5+$A38)),_xlfn.IFS(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38" s="24" t="e">
        <f ca="1" xml:space="preserve">
_xlfn.LET(_xlpm.GetVal,INDIRECT("Eurofins!"&amp;SUBSTITUTE(ADDRESS(1,MATCH(N$3,Eurofins!$2:$2,0),4),"1","")&amp;($AN$5+$A38)),_xlfn.IFS(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38" s="24" t="e">
        <f ca="1" xml:space="preserve">
_xlfn.LET(_xlpm.GetVal,INDIRECT("Eurofins!"&amp;SUBSTITUTE(ADDRESS(1,MATCH(O$3,Eurofins!$2:$2,0),4),"1","")&amp;($AN$5+$A38)),_xlfn.IFS(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38" s="27" t="e">
        <f ca="1">_xlfn.LET(_xlpm.GetVal,INDIRECT("Eurofins!"&amp;SUBSTITUTE(ADDRESS(1,MATCH(P$3,Eurofins!$2:$2,0),4),"1","")&amp;($AN$5+$A38)),
_xlfn.IFS(
(_xlpm.GetVal)=0,
IF($AR$23,IF(INDIRECT("Eurofins!"&amp;$AR$28&amp;($AN$5+$A38))="nd","n.d.",VALUE(INDIRECT("Eurofins!"&amp;$AR$28&amp;($AN$5+$A38)))),""),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38" s="27" t="e">
        <f ca="1">_xlfn.LET(_xlpm.GetVal,INDIRECT("Eurofins!"&amp;SUBSTITUTE(ADDRESS(1,MATCH(Q$3,Eurofins!$2:$2,0),4),"1","")&amp;($AN$5+$A38)),
_xlfn.IFS(
(_xlpm.GetVal)=0,
IF($AR$15,IF(INDIRECT("Eurofins!"&amp;$AR$20&amp;($AN$5+$A38))="nd","n.d.",VALUE(INDIRECT("Eurofins!"&amp;$AR$20&amp;($AN$5+$A38)))),""),
(_xlpm.GetVal)="nd",
"n.d.",
LEFT(_xlpm.GetVal,1)="&lt;",
IF(Q36&lt;&gt;1,"&lt;"&amp;VALUE(SUBSTITUTE(SUBSTITUTE(_xlpm.GetVal,"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38" s="24" t="e">
        <f ca="1" xml:space="preserve">
_xlfn.LET(_xlpm.GetVal,INDIRECT("Eurofins!"&amp;SUBSTITUTE(ADDRESS(1,MATCH(R$3,Eurofins!$2:$2,0),4),"1","")&amp;($AN$5+$A38)),_xlfn.IFS(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38" s="24" t="e">
        <f ca="1" xml:space="preserve">
_xlfn.LET(_xlpm.GetVal,INDIRECT("Eurofins!"&amp;SUBSTITUTE(ADDRESS(1,MATCH(S$3,Eurofins!$2:$2,0),4),"1","")&amp;($AN$5+$A38)),_xlfn.IFS(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38" s="24" t="e">
        <f ca="1" xml:space="preserve">
_xlfn.LET(_xlpm.GetVal,INDIRECT("Eurofins!"&amp;SUBSTITUTE(ADDRESS(1,MATCH(T$3,Eurofins!$2:$2,0),4),"1","")&amp;($AN$5+$A38)),_xlfn.IFS(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38" s="24" t="e">
        <f ca="1" xml:space="preserve">
_xlfn.LET(_xlpm.GetVal,INDIRECT("Eurofins!"&amp;SUBSTITUTE(ADDRESS(1,MATCH(U$3,Eurofins!$2:$2,0),4),"1","")&amp;($AN$5+$A38)),_xlfn.IFS(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38" s="24" t="e">
        <f ca="1" xml:space="preserve">
_xlfn.LET(_xlpm.GetVal,INDIRECT("Eurofins!"&amp;SUBSTITUTE(ADDRESS(1,MATCH(V$3,Eurofins!$2:$2,0),4),"1","")&amp;($AN$5+$A38)),_xlfn.IFS(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38" s="24" t="e">
        <f ca="1" xml:space="preserve">
_xlfn.LET(_xlpm.GetVal,INDIRECT("Eurofins!"&amp;SUBSTITUTE(ADDRESS(1,MATCH(W$3,Eurofins!$2:$2,0),4),"1","")&amp;($AN$5+$A38)),_xlfn.IFS(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38" s="24" t="e">
        <f ca="1" xml:space="preserve">
_xlfn.LET(_xlpm.GetVal,INDIRECT("Eurofins!"&amp;SUBSTITUTE(ADDRESS(1,MATCH(X$3,Eurofins!$2:$2,0),4),"1","")&amp;($AN$5+$A38)),_xlfn.IFS(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38" s="24" t="e">
        <f ca="1" xml:space="preserve">
_xlfn.LET(_xlpm.GetVal,INDIRECT("Eurofins!"&amp;SUBSTITUTE(ADDRESS(1,MATCH(Y$3,Eurofins!$2:$2,0),4),"1","")&amp;($AN$5+$A38)),_xlfn.IFS(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38" s="24" t="e">
        <f ca="1" xml:space="preserve">
_xlfn.LET(_xlpm.GetVal,INDIRECT("Eurofins!"&amp;SUBSTITUTE(ADDRESS(1,MATCH(Z$3,Eurofins!$2:$2,0),4),"1","")&amp;($AN$5+$A38)),_xlfn.IFS(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38" s="24" t="e">
        <f ca="1" xml:space="preserve">
_xlfn.LET(_xlpm.GetVal,INDIRECT("Eurofins!"&amp;SUBSTITUTE(ADDRESS(1,MATCH(AA$3,Eurofins!$2:$2,0),4),"1","")&amp;($AN$5+$A38)),_xlfn.IFS(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38" s="24" t="e">
        <f ca="1" xml:space="preserve">
_xlfn.LET(_xlpm.GetVal,INDIRECT("Eurofins!"&amp;SUBSTITUTE(ADDRESS(1,MATCH(AB$3,Eurofins!$2:$2,0),4),"1","")&amp;($AN$5+$A38)),_xlfn.IFS(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38" s="24" t="e">
        <f ca="1" xml:space="preserve">
_xlfn.LET(_xlpm.GetVal,INDIRECT("Eurofins!"&amp;SUBSTITUTE(ADDRESS(1,MATCH(AC$3,Eurofins!$2:$2,0),4),"1","")&amp;($AN$5+$A38)),_xlfn.IFS(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38" s="24" t="e">
        <f ca="1" xml:space="preserve">
_xlfn.LET(_xlpm.GetVal,INDIRECT("Eurofins!"&amp;SUBSTITUTE(ADDRESS(1,MATCH(AD$3,Eurofins!$2:$2,0),4),"1","")&amp;($AN$5+$A38)),_xlfn.IFS(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38" s="24" t="e">
        <f ca="1" xml:space="preserve">
_xlfn.LET(_xlpm.GetVal,INDIRECT("Eurofins!"&amp;SUBSTITUTE(ADDRESS(1,MATCH(AE$3,Eurofins!$2:$2,0),4),"1","")&amp;($AN$5+$A38)),_xlfn.IFS(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38" s="24" t="e">
        <f ca="1" xml:space="preserve">
_xlfn.LET(_xlpm.GetVal,INDIRECT("Eurofins!"&amp;SUBSTITUTE(ADDRESS(1,MATCH(AF$3,Eurofins!$2:$2,0),4),"1","")&amp;($AN$5+$A38)),_xlfn.IFS(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38" s="24" t="e">
        <f ca="1" xml:space="preserve">
_xlfn.LET(_xlpm.GetVal,INDIRECT("Eurofins!"&amp;SUBSTITUTE(ADDRESS(1,MATCH(AG$3,Eurofins!$2:$2,0),4),"1","")&amp;($AN$5+$A38)),_xlfn.IFS(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38" s="25" t="str">
        <f ca="1">IF(SUMPRODUCT(--ISERROR(AI38:AJ38))&lt;2,IF(SUMIF(AI38:AJ38,"&lt;&gt;#VALUE!")&lt;=ALS_Jord_Kalk!BQ$4,"&lt;"&amp;ALS_Jord_Kalk!BQ$4,SUMIF(AI38:AJ38,"&lt;&gt;#VALUE!")),"#VALUE!")</f>
        <v>#VALUE!</v>
      </c>
      <c r="AI38" s="24" t="e">
        <f ca="1">_xlfn.IFS(INDIRECT("Eurofins!"&amp;SUBSTITUTE(ADDRESS(1,MATCH(AI$3,Eurofins!$2:$2,0),4),"1","")&amp;($AN$5+$A38))=0,"",INDIRECT("Eurofins!"&amp;SUBSTITUTE(ADDRESS(1,MATCH(AI$3,Eurofins!$2:$2,0),4),"1","")&amp;($AN$5+$A38))="nd","n.d.",LEFT(INDIRECT("Eurofins!"&amp;SUBSTITUTE(ADDRESS(1,MATCH(AI$3,Eurofins!$2:$2,0),4),"1","")&amp;($AN$5+$A38)),2)="&lt; ",IF(VALUE(SUBSTITUTE(SUBSTITUTE(INDIRECT("Eurofins!"&amp;SUBSTITUTE(ADDRESS(1,MATCH(AI$3,Eurofins!$2:$2,0),4),"1","")&amp;($AN$5+$A38))," ",""),"&lt;",""))*AI$2&lt;=BS$4,"&lt;"&amp;BS$4,"&lt;"&amp;VALUE(SUBSTITUTE(SUBSTITUTE(INDIRECT("Eurofins!"&amp;SUBSTITUTE(ADDRESS(1,MATCH(AI$3,Eurofins!$2:$2,0),4),"1","")&amp;($AN$5+$A38))," ",""),"&lt;",""))*AI$2),LEFT(INDIRECT("Eurofins!"&amp;SUBSTITUTE(ADDRESS(1,MATCH(AI$3,Eurofins!$2:$2,0),4),"1","")&amp;($AN$5+$A38)),1)="&lt;",IF(VALUE(SUBSTITUTE(SUBSTITUTE(INDIRECT("Eurofins!"&amp;SUBSTITUTE(ADDRESS(1,MATCH(AI$3,Eurofins!$2:$2,0),4),"1","")&amp;($AN$5+$A38))," ",""),"&lt;",""))*AI$2&lt;=BS$4,"&lt;"&amp;BS$4,"&lt;"&amp;VALUE(SUBSTITUTE(SUBSTITUTE(INDIRECT("Eurofins!"&amp;SUBSTITUTE(ADDRESS(1,MATCH(AI$3,Eurofins!$2:$2,0),4),"1","")&amp;($AN$5+$A38))," ",""),"&lt;",""))*AI$2),ISNUMBER(VALUE(INDIRECT("Eurofins!"&amp;SUBSTITUTE(ADDRESS(1,MATCH(AI$3,Eurofins!$2:$2,0),4),"1","")&amp;($AN$5+$A38)))),IF(VALUE(INDIRECT("Eurofins!"&amp;SUBSTITUTE(ADDRESS(1,MATCH(AI$3,Eurofins!$2:$2,0),4),"1","")&amp;($AN$5+$A38)))*AI$2&lt;=BS$4,"&lt;"&amp;BS$4,VALUE(INDIRECT("Eurofins!"&amp;SUBSTITUTE(ADDRESS(1,MATCH(AI$3,Eurofins!$2:$2,0),4),"1","")&amp;($AN$5+$A38)))))</f>
        <v>#N/A</v>
      </c>
      <c r="AJ38" s="24" t="e">
        <f ca="1">_xlfn.IFS(INDIRECT("Eurofins!"&amp;SUBSTITUTE(ADDRESS(1,MATCH(AJ$3,Eurofins!$2:$2,0),4),"1","")&amp;($AN$5+$A38))=0,"",INDIRECT("Eurofins!"&amp;SUBSTITUTE(ADDRESS(1,MATCH(AJ$3,Eurofins!$2:$2,0),4),"1","")&amp;($AN$5+$A38))="nd","n.d.",LEFT(INDIRECT("Eurofins!"&amp;SUBSTITUTE(ADDRESS(1,MATCH(AJ$3,Eurofins!$2:$2,0),4),"1","")&amp;($AN$5+$A38)),2)="&lt; ",IF(VALUE(SUBSTITUTE(SUBSTITUTE(INDIRECT("Eurofins!"&amp;SUBSTITUTE(ADDRESS(1,MATCH(AJ$3,Eurofins!$2:$2,0),4),"1","")&amp;($AN$5+$A38))," ",""),"&lt;",""))*AJ$2&lt;=BT$4,"&lt;"&amp;BT$4,"&lt;"&amp;VALUE(SUBSTITUTE(SUBSTITUTE(INDIRECT("Eurofins!"&amp;SUBSTITUTE(ADDRESS(1,MATCH(AJ$3,Eurofins!$2:$2,0),4),"1","")&amp;($AN$5+$A38))," ",""),"&lt;",""))*AJ$2),LEFT(INDIRECT("Eurofins!"&amp;SUBSTITUTE(ADDRESS(1,MATCH(AJ$3,Eurofins!$2:$2,0),4),"1","")&amp;($AN$5+$A38)),1)="&lt;",IF(VALUE(SUBSTITUTE(SUBSTITUTE(INDIRECT("Eurofins!"&amp;SUBSTITUTE(ADDRESS(1,MATCH(AJ$3,Eurofins!$2:$2,0),4),"1","")&amp;($AN$5+$A38))," ",""),"&lt;",""))*AJ$2&lt;=BT$4,"&lt;"&amp;BT$4,"&lt;"&amp;VALUE(SUBSTITUTE(SUBSTITUTE(INDIRECT("Eurofins!"&amp;SUBSTITUTE(ADDRESS(1,MATCH(AJ$3,Eurofins!$2:$2,0),4),"1","")&amp;($AN$5+$A38))," ",""),"&lt;",""))*AJ$2),ISNUMBER(VALUE(INDIRECT("Eurofins!"&amp;SUBSTITUTE(ADDRESS(1,MATCH(AJ$3,Eurofins!$2:$2,0),4),"1","")&amp;($AN$5+$A38)))),IF(VALUE(INDIRECT("Eurofins!"&amp;SUBSTITUTE(ADDRESS(1,MATCH(AJ$3,Eurofins!$2:$2,0),4),"1","")&amp;($AN$5+$A38)))*AJ$2&lt;=BT$4,"&lt;"&amp;BT$4,VALUE(INDIRECT("Eurofins!"&amp;SUBSTITUTE(ADDRESS(1,MATCH(AJ$3,Eurofins!$2:$2,0),4),"1","")&amp;($AN$5+$A38)))))</f>
        <v>#N/A</v>
      </c>
    </row>
    <row r="39" spans="1:36" x14ac:dyDescent="0.25">
      <c r="A39">
        <f t="shared" ca="1" si="7"/>
        <v>36</v>
      </c>
      <c r="B39" t="e">
        <f t="shared" ca="1" si="6"/>
        <v>#REF!</v>
      </c>
      <c r="C39" t="str">
        <f t="shared" ca="1" si="5"/>
        <v/>
      </c>
      <c r="D39" s="22" t="e">
        <f ca="1">IF(INDIRECT("Eurofins!"&amp;SUBSTITUTE(ADDRESS(1,MATCH(D$3,Eurofins!$2:$2,0),4),"1","")&amp;($AN$5+$A39))=0,"",INDIRECT("Eurofins!"&amp;SUBSTITUTE(ADDRESS(1,MATCH(D$3,Eurofins!$2:$2,0),4),"1","")&amp;($AN$5+$A39)))</f>
        <v>#N/A</v>
      </c>
      <c r="E39" s="22" t="e">
        <f ca="1">_xlfn.IFS(INDIRECT("Eurofins!"&amp;SUBSTITUTE(ADDRESS(1,MATCH(E$3,Eurofins!$2:$2,0),4),"1","")&amp;($AN$5+$A39))=0,"",INDIRECT("Eurofins!"&amp;SUBSTITUTE(ADDRESS(1,MATCH(E$3,Eurofins!$2:$2,0),4),"1","")&amp;($AN$5+$A39))="nd","n.d.",LEFT(INDIRECT("Eurofins!"&amp;SUBSTITUTE(ADDRESS(1,MATCH(E$3,Eurofins!$2:$2,0),4),"1","")&amp;($AN$5+$A39)),2)="&lt; ","&lt;&lt;",LEFT(INDIRECT("Eurofins!"&amp;SUBSTITUTE(ADDRESS(1,MATCH(E$3,Eurofins!$2:$2,0),4),"1","")&amp;($AN$5+$A39)),1)="&lt;","&lt;",NOT(ISERROR(VALUE(INDIRECT("Eurofins!"&amp;SUBSTITUTE(ADDRESS(1,MATCH(E$3,Eurofins!$2:$2,0),4),"1","")&amp;($AN$5+$A39))))),VALUE(INDIRECT("Eurofins!"&amp;SUBSTITUTE(ADDRESS(1,MATCH(E$3,Eurofins!$2:$2,0),4),"1","")&amp;($AN$5+$A39))))</f>
        <v>#N/A</v>
      </c>
      <c r="F39" s="22" t="e">
        <f ca="1">_xlfn.IFS(INDIRECT("Eurofins!"&amp;SUBSTITUTE(ADDRESS(1,MATCH(F$3,Eurofins!$2:$2,0),4),"1","")&amp;($AN$5+$A39))=0,"",INDIRECT("Eurofins!"&amp;SUBSTITUTE(ADDRESS(1,MATCH(F$3,Eurofins!$2:$2,0),4),"1","")&amp;($AN$5+$A39))="nd","n.d.",LEFT(INDIRECT("Eurofins!"&amp;SUBSTITUTE(ADDRESS(1,MATCH(F$3,Eurofins!$2:$2,0),4),"1","")&amp;($AN$5+$A39)),2)="&lt; ","&lt;&lt;",LEFT(INDIRECT("Eurofins!"&amp;SUBSTITUTE(ADDRESS(1,MATCH(F$3,Eurofins!$2:$2,0),4),"1","")&amp;($AN$5+$A39)),1)="&lt;","&lt;",NOT(ISERROR(VALUE(INDIRECT("Eurofins!"&amp;SUBSTITUTE(ADDRESS(1,MATCH(F$3,Eurofins!$2:$2,0),4),"1","")&amp;($AN$5+$A39))))),VALUE(INDIRECT("Eurofins!"&amp;SUBSTITUTE(ADDRESS(1,MATCH(F$3,Eurofins!$2:$2,0),4),"1","")&amp;($AN$5+$A39))))</f>
        <v>#N/A</v>
      </c>
      <c r="G39" s="24" t="e">
        <f ca="1" xml:space="preserve">
_xlfn.LET(_xlpm.GetVal,INDIRECT("Eurofins!"&amp;SUBSTITUTE(ADDRESS(1,MATCH(G$3,Eurofins!$2:$2,0),4),"1","")&amp;($AN$5+$A39)),_xlfn.IFS(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39" s="24" t="e">
        <f ca="1" xml:space="preserve">
_xlfn.LET(_xlpm.GetVal,INDIRECT("Eurofins!"&amp;SUBSTITUTE(ADDRESS(1,MATCH(H$3,Eurofins!$2:$2,0),4),"1","")&amp;($AN$5+$A39)),_xlfn.IFS(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39" s="24" t="e">
        <f ca="1" xml:space="preserve">
_xlfn.LET(_xlpm.GetVal,INDIRECT("Eurofins!"&amp;SUBSTITUTE(ADDRESS(1,MATCH(I$3,Eurofins!$2:$2,0),4),"1","")&amp;($AN$5+$A39)),_xlfn.IFS(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39" s="24" t="e">
        <f ca="1" xml:space="preserve">
_xlfn.LET(_xlpm.GetVal,INDIRECT("Eurofins!"&amp;SUBSTITUTE(ADDRESS(1,MATCH(J$3,Eurofins!$2:$2,0),4),"1","")&amp;($AN$5+$A39)),_xlfn.IFS(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39" s="24" t="e">
        <f ca="1" xml:space="preserve">
_xlfn.LET(_xlpm.GetVal,INDIRECT("Eurofins!"&amp;SUBSTITUTE(ADDRESS(1,MATCH(K$3,Eurofins!$2:$2,0),4),"1","")&amp;($AN$5+$A39)),_xlfn.IFS(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39" s="24" t="e">
        <f ca="1" xml:space="preserve">
_xlfn.LET(_xlpm.GetVal,INDIRECT("Eurofins!"&amp;SUBSTITUTE(ADDRESS(1,MATCH(L$3,Eurofins!$2:$2,0),4),"1","")&amp;($AN$5+$A39)),_xlfn.IFS(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39" s="24" t="e">
        <f ca="1" xml:space="preserve">
_xlfn.LET(_xlpm.GetVal,INDIRECT("Eurofins!"&amp;SUBSTITUTE(ADDRESS(1,MATCH(M$3,Eurofins!$2:$2,0),4),"1","")&amp;($AN$5+$A39)),_xlfn.IFS(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39" s="24" t="e">
        <f ca="1" xml:space="preserve">
_xlfn.LET(_xlpm.GetVal,INDIRECT("Eurofins!"&amp;SUBSTITUTE(ADDRESS(1,MATCH(N$3,Eurofins!$2:$2,0),4),"1","")&amp;($AN$5+$A39)),_xlfn.IFS(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39" s="24" t="e">
        <f ca="1" xml:space="preserve">
_xlfn.LET(_xlpm.GetVal,INDIRECT("Eurofins!"&amp;SUBSTITUTE(ADDRESS(1,MATCH(O$3,Eurofins!$2:$2,0),4),"1","")&amp;($AN$5+$A39)),_xlfn.IFS(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39" s="27" t="e">
        <f ca="1">_xlfn.LET(_xlpm.GetVal,INDIRECT("Eurofins!"&amp;SUBSTITUTE(ADDRESS(1,MATCH(P$3,Eurofins!$2:$2,0),4),"1","")&amp;($AN$5+$A39)),
_xlfn.IFS(
(_xlpm.GetVal)=0,
IF($AR$23,IF(INDIRECT("Eurofins!"&amp;$AR$28&amp;($AN$5+$A39))="nd","n.d.",VALUE(INDIRECT("Eurofins!"&amp;$AR$28&amp;($AN$5+$A39)))),""),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39" s="27" t="e">
        <f ca="1">_xlfn.LET(_xlpm.GetVal,INDIRECT("Eurofins!"&amp;SUBSTITUTE(ADDRESS(1,MATCH(Q$3,Eurofins!$2:$2,0),4),"1","")&amp;($AN$5+$A39)),
_xlfn.IFS(
(_xlpm.GetVal)=0,
IF($AR$15,IF(INDIRECT("Eurofins!"&amp;$AR$20&amp;($AN$5+$A39))="nd","n.d.",VALUE(INDIRECT("Eurofins!"&amp;$AR$20&amp;($AN$5+$A39)))),""),
(_xlpm.GetVal)="nd",
"n.d.",
LEFT(_xlpm.GetVal,1)="&lt;",
IF(Q37&lt;&gt;1,"&lt;"&amp;VALUE(SUBSTITUTE(SUBSTITUTE(_xlpm.GetVal,"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39" s="24" t="e">
        <f ca="1" xml:space="preserve">
_xlfn.LET(_xlpm.GetVal,INDIRECT("Eurofins!"&amp;SUBSTITUTE(ADDRESS(1,MATCH(R$3,Eurofins!$2:$2,0),4),"1","")&amp;($AN$5+$A39)),_xlfn.IFS(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39" s="24" t="e">
        <f ca="1" xml:space="preserve">
_xlfn.LET(_xlpm.GetVal,INDIRECT("Eurofins!"&amp;SUBSTITUTE(ADDRESS(1,MATCH(S$3,Eurofins!$2:$2,0),4),"1","")&amp;($AN$5+$A39)),_xlfn.IFS(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39" s="24" t="e">
        <f ca="1" xml:space="preserve">
_xlfn.LET(_xlpm.GetVal,INDIRECT("Eurofins!"&amp;SUBSTITUTE(ADDRESS(1,MATCH(T$3,Eurofins!$2:$2,0),4),"1","")&amp;($AN$5+$A39)),_xlfn.IFS(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39" s="24" t="e">
        <f ca="1" xml:space="preserve">
_xlfn.LET(_xlpm.GetVal,INDIRECT("Eurofins!"&amp;SUBSTITUTE(ADDRESS(1,MATCH(U$3,Eurofins!$2:$2,0),4),"1","")&amp;($AN$5+$A39)),_xlfn.IFS(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39" s="24" t="e">
        <f ca="1" xml:space="preserve">
_xlfn.LET(_xlpm.GetVal,INDIRECT("Eurofins!"&amp;SUBSTITUTE(ADDRESS(1,MATCH(V$3,Eurofins!$2:$2,0),4),"1","")&amp;($AN$5+$A39)),_xlfn.IFS(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39" s="24" t="e">
        <f ca="1" xml:space="preserve">
_xlfn.LET(_xlpm.GetVal,INDIRECT("Eurofins!"&amp;SUBSTITUTE(ADDRESS(1,MATCH(W$3,Eurofins!$2:$2,0),4),"1","")&amp;($AN$5+$A39)),_xlfn.IFS(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39" s="24" t="e">
        <f ca="1" xml:space="preserve">
_xlfn.LET(_xlpm.GetVal,INDIRECT("Eurofins!"&amp;SUBSTITUTE(ADDRESS(1,MATCH(X$3,Eurofins!$2:$2,0),4),"1","")&amp;($AN$5+$A39)),_xlfn.IFS(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39" s="24" t="e">
        <f ca="1" xml:space="preserve">
_xlfn.LET(_xlpm.GetVal,INDIRECT("Eurofins!"&amp;SUBSTITUTE(ADDRESS(1,MATCH(Y$3,Eurofins!$2:$2,0),4),"1","")&amp;($AN$5+$A39)),_xlfn.IFS(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39" s="24" t="e">
        <f ca="1" xml:space="preserve">
_xlfn.LET(_xlpm.GetVal,INDIRECT("Eurofins!"&amp;SUBSTITUTE(ADDRESS(1,MATCH(Z$3,Eurofins!$2:$2,0),4),"1","")&amp;($AN$5+$A39)),_xlfn.IFS(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39" s="24" t="e">
        <f ca="1" xml:space="preserve">
_xlfn.LET(_xlpm.GetVal,INDIRECT("Eurofins!"&amp;SUBSTITUTE(ADDRESS(1,MATCH(AA$3,Eurofins!$2:$2,0),4),"1","")&amp;($AN$5+$A39)),_xlfn.IFS(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39" s="24" t="e">
        <f ca="1" xml:space="preserve">
_xlfn.LET(_xlpm.GetVal,INDIRECT("Eurofins!"&amp;SUBSTITUTE(ADDRESS(1,MATCH(AB$3,Eurofins!$2:$2,0),4),"1","")&amp;($AN$5+$A39)),_xlfn.IFS(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39" s="24" t="e">
        <f ca="1" xml:space="preserve">
_xlfn.LET(_xlpm.GetVal,INDIRECT("Eurofins!"&amp;SUBSTITUTE(ADDRESS(1,MATCH(AC$3,Eurofins!$2:$2,0),4),"1","")&amp;($AN$5+$A39)),_xlfn.IFS(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39" s="24" t="e">
        <f ca="1" xml:space="preserve">
_xlfn.LET(_xlpm.GetVal,INDIRECT("Eurofins!"&amp;SUBSTITUTE(ADDRESS(1,MATCH(AD$3,Eurofins!$2:$2,0),4),"1","")&amp;($AN$5+$A39)),_xlfn.IFS(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39" s="24" t="e">
        <f ca="1" xml:space="preserve">
_xlfn.LET(_xlpm.GetVal,INDIRECT("Eurofins!"&amp;SUBSTITUTE(ADDRESS(1,MATCH(AE$3,Eurofins!$2:$2,0),4),"1","")&amp;($AN$5+$A39)),_xlfn.IFS(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39" s="24" t="e">
        <f ca="1" xml:space="preserve">
_xlfn.LET(_xlpm.GetVal,INDIRECT("Eurofins!"&amp;SUBSTITUTE(ADDRESS(1,MATCH(AF$3,Eurofins!$2:$2,0),4),"1","")&amp;($AN$5+$A39)),_xlfn.IFS(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39" s="24" t="e">
        <f ca="1" xml:space="preserve">
_xlfn.LET(_xlpm.GetVal,INDIRECT("Eurofins!"&amp;SUBSTITUTE(ADDRESS(1,MATCH(AG$3,Eurofins!$2:$2,0),4),"1","")&amp;($AN$5+$A39)),_xlfn.IFS(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39" s="25" t="str">
        <f ca="1">IF(SUMPRODUCT(--ISERROR(AI39:AJ39))&lt;2,IF(SUMIF(AI39:AJ39,"&lt;&gt;#VALUE!")&lt;=ALS_Jord_Kalk!BQ$4,"&lt;"&amp;ALS_Jord_Kalk!BQ$4,SUMIF(AI39:AJ39,"&lt;&gt;#VALUE!")),"#VALUE!")</f>
        <v>#VALUE!</v>
      </c>
      <c r="AI39" s="24" t="e">
        <f ca="1">_xlfn.IFS(INDIRECT("Eurofins!"&amp;SUBSTITUTE(ADDRESS(1,MATCH(AI$3,Eurofins!$2:$2,0),4),"1","")&amp;($AN$5+$A39))=0,"",INDIRECT("Eurofins!"&amp;SUBSTITUTE(ADDRESS(1,MATCH(AI$3,Eurofins!$2:$2,0),4),"1","")&amp;($AN$5+$A39))="nd","n.d.",LEFT(INDIRECT("Eurofins!"&amp;SUBSTITUTE(ADDRESS(1,MATCH(AI$3,Eurofins!$2:$2,0),4),"1","")&amp;($AN$5+$A39)),2)="&lt; ",IF(VALUE(SUBSTITUTE(SUBSTITUTE(INDIRECT("Eurofins!"&amp;SUBSTITUTE(ADDRESS(1,MATCH(AI$3,Eurofins!$2:$2,0),4),"1","")&amp;($AN$5+$A39))," ",""),"&lt;",""))*AI$2&lt;=BS$4,"&lt;"&amp;BS$4,"&lt;"&amp;VALUE(SUBSTITUTE(SUBSTITUTE(INDIRECT("Eurofins!"&amp;SUBSTITUTE(ADDRESS(1,MATCH(AI$3,Eurofins!$2:$2,0),4),"1","")&amp;($AN$5+$A39))," ",""),"&lt;",""))*AI$2),LEFT(INDIRECT("Eurofins!"&amp;SUBSTITUTE(ADDRESS(1,MATCH(AI$3,Eurofins!$2:$2,0),4),"1","")&amp;($AN$5+$A39)),1)="&lt;",IF(VALUE(SUBSTITUTE(SUBSTITUTE(INDIRECT("Eurofins!"&amp;SUBSTITUTE(ADDRESS(1,MATCH(AI$3,Eurofins!$2:$2,0),4),"1","")&amp;($AN$5+$A39))," ",""),"&lt;",""))*AI$2&lt;=BS$4,"&lt;"&amp;BS$4,"&lt;"&amp;VALUE(SUBSTITUTE(SUBSTITUTE(INDIRECT("Eurofins!"&amp;SUBSTITUTE(ADDRESS(1,MATCH(AI$3,Eurofins!$2:$2,0),4),"1","")&amp;($AN$5+$A39))," ",""),"&lt;",""))*AI$2),ISNUMBER(VALUE(INDIRECT("Eurofins!"&amp;SUBSTITUTE(ADDRESS(1,MATCH(AI$3,Eurofins!$2:$2,0),4),"1","")&amp;($AN$5+$A39)))),IF(VALUE(INDIRECT("Eurofins!"&amp;SUBSTITUTE(ADDRESS(1,MATCH(AI$3,Eurofins!$2:$2,0),4),"1","")&amp;($AN$5+$A39)))*AI$2&lt;=BS$4,"&lt;"&amp;BS$4,VALUE(INDIRECT("Eurofins!"&amp;SUBSTITUTE(ADDRESS(1,MATCH(AI$3,Eurofins!$2:$2,0),4),"1","")&amp;($AN$5+$A39)))))</f>
        <v>#N/A</v>
      </c>
      <c r="AJ39" s="24" t="e">
        <f ca="1">_xlfn.IFS(INDIRECT("Eurofins!"&amp;SUBSTITUTE(ADDRESS(1,MATCH(AJ$3,Eurofins!$2:$2,0),4),"1","")&amp;($AN$5+$A39))=0,"",INDIRECT("Eurofins!"&amp;SUBSTITUTE(ADDRESS(1,MATCH(AJ$3,Eurofins!$2:$2,0),4),"1","")&amp;($AN$5+$A39))="nd","n.d.",LEFT(INDIRECT("Eurofins!"&amp;SUBSTITUTE(ADDRESS(1,MATCH(AJ$3,Eurofins!$2:$2,0),4),"1","")&amp;($AN$5+$A39)),2)="&lt; ",IF(VALUE(SUBSTITUTE(SUBSTITUTE(INDIRECT("Eurofins!"&amp;SUBSTITUTE(ADDRESS(1,MATCH(AJ$3,Eurofins!$2:$2,0),4),"1","")&amp;($AN$5+$A39))," ",""),"&lt;",""))*AJ$2&lt;=BT$4,"&lt;"&amp;BT$4,"&lt;"&amp;VALUE(SUBSTITUTE(SUBSTITUTE(INDIRECT("Eurofins!"&amp;SUBSTITUTE(ADDRESS(1,MATCH(AJ$3,Eurofins!$2:$2,0),4),"1","")&amp;($AN$5+$A39))," ",""),"&lt;",""))*AJ$2),LEFT(INDIRECT("Eurofins!"&amp;SUBSTITUTE(ADDRESS(1,MATCH(AJ$3,Eurofins!$2:$2,0),4),"1","")&amp;($AN$5+$A39)),1)="&lt;",IF(VALUE(SUBSTITUTE(SUBSTITUTE(INDIRECT("Eurofins!"&amp;SUBSTITUTE(ADDRESS(1,MATCH(AJ$3,Eurofins!$2:$2,0),4),"1","")&amp;($AN$5+$A39))," ",""),"&lt;",""))*AJ$2&lt;=BT$4,"&lt;"&amp;BT$4,"&lt;"&amp;VALUE(SUBSTITUTE(SUBSTITUTE(INDIRECT("Eurofins!"&amp;SUBSTITUTE(ADDRESS(1,MATCH(AJ$3,Eurofins!$2:$2,0),4),"1","")&amp;($AN$5+$A39))," ",""),"&lt;",""))*AJ$2),ISNUMBER(VALUE(INDIRECT("Eurofins!"&amp;SUBSTITUTE(ADDRESS(1,MATCH(AJ$3,Eurofins!$2:$2,0),4),"1","")&amp;($AN$5+$A39)))),IF(VALUE(INDIRECT("Eurofins!"&amp;SUBSTITUTE(ADDRESS(1,MATCH(AJ$3,Eurofins!$2:$2,0),4),"1","")&amp;($AN$5+$A39)))*AJ$2&lt;=BT$4,"&lt;"&amp;BT$4,VALUE(INDIRECT("Eurofins!"&amp;SUBSTITUTE(ADDRESS(1,MATCH(AJ$3,Eurofins!$2:$2,0),4),"1","")&amp;($AN$5+$A39)))))</f>
        <v>#N/A</v>
      </c>
    </row>
    <row r="40" spans="1:36" x14ac:dyDescent="0.25">
      <c r="A40">
        <f t="shared" ca="1" si="7"/>
        <v>37</v>
      </c>
      <c r="B40" t="e">
        <f t="shared" ca="1" si="6"/>
        <v>#REF!</v>
      </c>
      <c r="C40" t="str">
        <f t="shared" ca="1" si="5"/>
        <v/>
      </c>
      <c r="D40" s="22" t="e">
        <f ca="1">IF(INDIRECT("Eurofins!"&amp;SUBSTITUTE(ADDRESS(1,MATCH(D$3,Eurofins!$2:$2,0),4),"1","")&amp;($AN$5+$A40))=0,"",INDIRECT("Eurofins!"&amp;SUBSTITUTE(ADDRESS(1,MATCH(D$3,Eurofins!$2:$2,0),4),"1","")&amp;($AN$5+$A40)))</f>
        <v>#N/A</v>
      </c>
      <c r="E40" s="22" t="e">
        <f ca="1">_xlfn.IFS(INDIRECT("Eurofins!"&amp;SUBSTITUTE(ADDRESS(1,MATCH(E$3,Eurofins!$2:$2,0),4),"1","")&amp;($AN$5+$A40))=0,"",INDIRECT("Eurofins!"&amp;SUBSTITUTE(ADDRESS(1,MATCH(E$3,Eurofins!$2:$2,0),4),"1","")&amp;($AN$5+$A40))="nd","n.d.",LEFT(INDIRECT("Eurofins!"&amp;SUBSTITUTE(ADDRESS(1,MATCH(E$3,Eurofins!$2:$2,0),4),"1","")&amp;($AN$5+$A40)),2)="&lt; ","&lt;&lt;",LEFT(INDIRECT("Eurofins!"&amp;SUBSTITUTE(ADDRESS(1,MATCH(E$3,Eurofins!$2:$2,0),4),"1","")&amp;($AN$5+$A40)),1)="&lt;","&lt;",NOT(ISERROR(VALUE(INDIRECT("Eurofins!"&amp;SUBSTITUTE(ADDRESS(1,MATCH(E$3,Eurofins!$2:$2,0),4),"1","")&amp;($AN$5+$A40))))),VALUE(INDIRECT("Eurofins!"&amp;SUBSTITUTE(ADDRESS(1,MATCH(E$3,Eurofins!$2:$2,0),4),"1","")&amp;($AN$5+$A40))))</f>
        <v>#N/A</v>
      </c>
      <c r="F40" s="22" t="e">
        <f ca="1">_xlfn.IFS(INDIRECT("Eurofins!"&amp;SUBSTITUTE(ADDRESS(1,MATCH(F$3,Eurofins!$2:$2,0),4),"1","")&amp;($AN$5+$A40))=0,"",INDIRECT("Eurofins!"&amp;SUBSTITUTE(ADDRESS(1,MATCH(F$3,Eurofins!$2:$2,0),4),"1","")&amp;($AN$5+$A40))="nd","n.d.",LEFT(INDIRECT("Eurofins!"&amp;SUBSTITUTE(ADDRESS(1,MATCH(F$3,Eurofins!$2:$2,0),4),"1","")&amp;($AN$5+$A40)),2)="&lt; ","&lt;&lt;",LEFT(INDIRECT("Eurofins!"&amp;SUBSTITUTE(ADDRESS(1,MATCH(F$3,Eurofins!$2:$2,0),4),"1","")&amp;($AN$5+$A40)),1)="&lt;","&lt;",NOT(ISERROR(VALUE(INDIRECT("Eurofins!"&amp;SUBSTITUTE(ADDRESS(1,MATCH(F$3,Eurofins!$2:$2,0),4),"1","")&amp;($AN$5+$A40))))),VALUE(INDIRECT("Eurofins!"&amp;SUBSTITUTE(ADDRESS(1,MATCH(F$3,Eurofins!$2:$2,0),4),"1","")&amp;($AN$5+$A40))))</f>
        <v>#N/A</v>
      </c>
      <c r="G40" s="24" t="e">
        <f ca="1" xml:space="preserve">
_xlfn.LET(_xlpm.GetVal,INDIRECT("Eurofins!"&amp;SUBSTITUTE(ADDRESS(1,MATCH(G$3,Eurofins!$2:$2,0),4),"1","")&amp;($AN$5+$A40)),_xlfn.IFS(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40" s="24" t="e">
        <f ca="1" xml:space="preserve">
_xlfn.LET(_xlpm.GetVal,INDIRECT("Eurofins!"&amp;SUBSTITUTE(ADDRESS(1,MATCH(H$3,Eurofins!$2:$2,0),4),"1","")&amp;($AN$5+$A40)),_xlfn.IFS(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40" s="24" t="e">
        <f ca="1" xml:space="preserve">
_xlfn.LET(_xlpm.GetVal,INDIRECT("Eurofins!"&amp;SUBSTITUTE(ADDRESS(1,MATCH(I$3,Eurofins!$2:$2,0),4),"1","")&amp;($AN$5+$A40)),_xlfn.IFS(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40" s="24" t="e">
        <f ca="1" xml:space="preserve">
_xlfn.LET(_xlpm.GetVal,INDIRECT("Eurofins!"&amp;SUBSTITUTE(ADDRESS(1,MATCH(J$3,Eurofins!$2:$2,0),4),"1","")&amp;($AN$5+$A40)),_xlfn.IFS(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40" s="24" t="e">
        <f ca="1" xml:space="preserve">
_xlfn.LET(_xlpm.GetVal,INDIRECT("Eurofins!"&amp;SUBSTITUTE(ADDRESS(1,MATCH(K$3,Eurofins!$2:$2,0),4),"1","")&amp;($AN$5+$A40)),_xlfn.IFS(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40" s="24" t="e">
        <f ca="1" xml:space="preserve">
_xlfn.LET(_xlpm.GetVal,INDIRECT("Eurofins!"&amp;SUBSTITUTE(ADDRESS(1,MATCH(L$3,Eurofins!$2:$2,0),4),"1","")&amp;($AN$5+$A40)),_xlfn.IFS(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40" s="24" t="e">
        <f ca="1" xml:space="preserve">
_xlfn.LET(_xlpm.GetVal,INDIRECT("Eurofins!"&amp;SUBSTITUTE(ADDRESS(1,MATCH(M$3,Eurofins!$2:$2,0),4),"1","")&amp;($AN$5+$A40)),_xlfn.IFS(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40" s="24" t="e">
        <f ca="1" xml:space="preserve">
_xlfn.LET(_xlpm.GetVal,INDIRECT("Eurofins!"&amp;SUBSTITUTE(ADDRESS(1,MATCH(N$3,Eurofins!$2:$2,0),4),"1","")&amp;($AN$5+$A40)),_xlfn.IFS(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40" s="24" t="e">
        <f ca="1" xml:space="preserve">
_xlfn.LET(_xlpm.GetVal,INDIRECT("Eurofins!"&amp;SUBSTITUTE(ADDRESS(1,MATCH(O$3,Eurofins!$2:$2,0),4),"1","")&amp;($AN$5+$A40)),_xlfn.IFS(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40" s="27" t="e">
        <f ca="1">_xlfn.LET(_xlpm.GetVal,INDIRECT("Eurofins!"&amp;SUBSTITUTE(ADDRESS(1,MATCH(P$3,Eurofins!$2:$2,0),4),"1","")&amp;($AN$5+$A40)),
_xlfn.IFS(
(_xlpm.GetVal)=0,
IF($AR$23,IF(INDIRECT("Eurofins!"&amp;$AR$28&amp;($AN$5+$A40))="nd","n.d.",VALUE(INDIRECT("Eurofins!"&amp;$AR$28&amp;($AN$5+$A40)))),""),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40" s="27" t="e">
        <f ca="1">_xlfn.LET(_xlpm.GetVal,INDIRECT("Eurofins!"&amp;SUBSTITUTE(ADDRESS(1,MATCH(Q$3,Eurofins!$2:$2,0),4),"1","")&amp;($AN$5+$A40)),
_xlfn.IFS(
(_xlpm.GetVal)=0,
IF($AR$15,IF(INDIRECT("Eurofins!"&amp;$AR$20&amp;($AN$5+$A40))="nd","n.d.",VALUE(INDIRECT("Eurofins!"&amp;$AR$20&amp;($AN$5+$A40)))),""),
(_xlpm.GetVal)="nd",
"n.d.",
LEFT(_xlpm.GetVal,1)="&lt;",
IF(Q38&lt;&gt;1,"&lt;"&amp;VALUE(SUBSTITUTE(SUBSTITUTE(_xlpm.GetVal,"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40" s="24" t="e">
        <f ca="1" xml:space="preserve">
_xlfn.LET(_xlpm.GetVal,INDIRECT("Eurofins!"&amp;SUBSTITUTE(ADDRESS(1,MATCH(R$3,Eurofins!$2:$2,0),4),"1","")&amp;($AN$5+$A40)),_xlfn.IFS(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40" s="24" t="e">
        <f ca="1" xml:space="preserve">
_xlfn.LET(_xlpm.GetVal,INDIRECT("Eurofins!"&amp;SUBSTITUTE(ADDRESS(1,MATCH(S$3,Eurofins!$2:$2,0),4),"1","")&amp;($AN$5+$A40)),_xlfn.IFS(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40" s="24" t="e">
        <f ca="1" xml:space="preserve">
_xlfn.LET(_xlpm.GetVal,INDIRECT("Eurofins!"&amp;SUBSTITUTE(ADDRESS(1,MATCH(T$3,Eurofins!$2:$2,0),4),"1","")&amp;($AN$5+$A40)),_xlfn.IFS(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40" s="24" t="e">
        <f ca="1" xml:space="preserve">
_xlfn.LET(_xlpm.GetVal,INDIRECT("Eurofins!"&amp;SUBSTITUTE(ADDRESS(1,MATCH(U$3,Eurofins!$2:$2,0),4),"1","")&amp;($AN$5+$A40)),_xlfn.IFS(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40" s="24" t="e">
        <f ca="1" xml:space="preserve">
_xlfn.LET(_xlpm.GetVal,INDIRECT("Eurofins!"&amp;SUBSTITUTE(ADDRESS(1,MATCH(V$3,Eurofins!$2:$2,0),4),"1","")&amp;($AN$5+$A40)),_xlfn.IFS(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40" s="24" t="e">
        <f ca="1" xml:space="preserve">
_xlfn.LET(_xlpm.GetVal,INDIRECT("Eurofins!"&amp;SUBSTITUTE(ADDRESS(1,MATCH(W$3,Eurofins!$2:$2,0),4),"1","")&amp;($AN$5+$A40)),_xlfn.IFS(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40" s="24" t="e">
        <f ca="1" xml:space="preserve">
_xlfn.LET(_xlpm.GetVal,INDIRECT("Eurofins!"&amp;SUBSTITUTE(ADDRESS(1,MATCH(X$3,Eurofins!$2:$2,0),4),"1","")&amp;($AN$5+$A40)),_xlfn.IFS(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40" s="24" t="e">
        <f ca="1" xml:space="preserve">
_xlfn.LET(_xlpm.GetVal,INDIRECT("Eurofins!"&amp;SUBSTITUTE(ADDRESS(1,MATCH(Y$3,Eurofins!$2:$2,0),4),"1","")&amp;($AN$5+$A40)),_xlfn.IFS(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40" s="24" t="e">
        <f ca="1" xml:space="preserve">
_xlfn.LET(_xlpm.GetVal,INDIRECT("Eurofins!"&amp;SUBSTITUTE(ADDRESS(1,MATCH(Z$3,Eurofins!$2:$2,0),4),"1","")&amp;($AN$5+$A40)),_xlfn.IFS(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40" s="24" t="e">
        <f ca="1" xml:space="preserve">
_xlfn.LET(_xlpm.GetVal,INDIRECT("Eurofins!"&amp;SUBSTITUTE(ADDRESS(1,MATCH(AA$3,Eurofins!$2:$2,0),4),"1","")&amp;($AN$5+$A40)),_xlfn.IFS(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40" s="24" t="e">
        <f ca="1" xml:space="preserve">
_xlfn.LET(_xlpm.GetVal,INDIRECT("Eurofins!"&amp;SUBSTITUTE(ADDRESS(1,MATCH(AB$3,Eurofins!$2:$2,0),4),"1","")&amp;($AN$5+$A40)),_xlfn.IFS(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40" s="24" t="e">
        <f ca="1" xml:space="preserve">
_xlfn.LET(_xlpm.GetVal,INDIRECT("Eurofins!"&amp;SUBSTITUTE(ADDRESS(1,MATCH(AC$3,Eurofins!$2:$2,0),4),"1","")&amp;($AN$5+$A40)),_xlfn.IFS(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40" s="24" t="e">
        <f ca="1" xml:space="preserve">
_xlfn.LET(_xlpm.GetVal,INDIRECT("Eurofins!"&amp;SUBSTITUTE(ADDRESS(1,MATCH(AD$3,Eurofins!$2:$2,0),4),"1","")&amp;($AN$5+$A40)),_xlfn.IFS(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40" s="24" t="e">
        <f ca="1" xml:space="preserve">
_xlfn.LET(_xlpm.GetVal,INDIRECT("Eurofins!"&amp;SUBSTITUTE(ADDRESS(1,MATCH(AE$3,Eurofins!$2:$2,0),4),"1","")&amp;($AN$5+$A40)),_xlfn.IFS(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40" s="24" t="e">
        <f ca="1" xml:space="preserve">
_xlfn.LET(_xlpm.GetVal,INDIRECT("Eurofins!"&amp;SUBSTITUTE(ADDRESS(1,MATCH(AF$3,Eurofins!$2:$2,0),4),"1","")&amp;($AN$5+$A40)),_xlfn.IFS(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40" s="24" t="e">
        <f ca="1" xml:space="preserve">
_xlfn.LET(_xlpm.GetVal,INDIRECT("Eurofins!"&amp;SUBSTITUTE(ADDRESS(1,MATCH(AG$3,Eurofins!$2:$2,0),4),"1","")&amp;($AN$5+$A40)),_xlfn.IFS(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40" s="25" t="str">
        <f ca="1">IF(SUMPRODUCT(--ISERROR(AI40:AJ40))&lt;2,IF(SUMIF(AI40:AJ40,"&lt;&gt;#VALUE!")&lt;=ALS_Jord_Kalk!BQ$4,"&lt;"&amp;ALS_Jord_Kalk!BQ$4,SUMIF(AI40:AJ40,"&lt;&gt;#VALUE!")),"#VALUE!")</f>
        <v>#VALUE!</v>
      </c>
      <c r="AI40" s="24" t="e">
        <f ca="1">_xlfn.IFS(INDIRECT("Eurofins!"&amp;SUBSTITUTE(ADDRESS(1,MATCH(AI$3,Eurofins!$2:$2,0),4),"1","")&amp;($AN$5+$A40))=0,"",INDIRECT("Eurofins!"&amp;SUBSTITUTE(ADDRESS(1,MATCH(AI$3,Eurofins!$2:$2,0),4),"1","")&amp;($AN$5+$A40))="nd","n.d.",LEFT(INDIRECT("Eurofins!"&amp;SUBSTITUTE(ADDRESS(1,MATCH(AI$3,Eurofins!$2:$2,0),4),"1","")&amp;($AN$5+$A40)),2)="&lt; ",IF(VALUE(SUBSTITUTE(SUBSTITUTE(INDIRECT("Eurofins!"&amp;SUBSTITUTE(ADDRESS(1,MATCH(AI$3,Eurofins!$2:$2,0),4),"1","")&amp;($AN$5+$A40))," ",""),"&lt;",""))*AI$2&lt;=BS$4,"&lt;"&amp;BS$4,"&lt;"&amp;VALUE(SUBSTITUTE(SUBSTITUTE(INDIRECT("Eurofins!"&amp;SUBSTITUTE(ADDRESS(1,MATCH(AI$3,Eurofins!$2:$2,0),4),"1","")&amp;($AN$5+$A40))," ",""),"&lt;",""))*AI$2),LEFT(INDIRECT("Eurofins!"&amp;SUBSTITUTE(ADDRESS(1,MATCH(AI$3,Eurofins!$2:$2,0),4),"1","")&amp;($AN$5+$A40)),1)="&lt;",IF(VALUE(SUBSTITUTE(SUBSTITUTE(INDIRECT("Eurofins!"&amp;SUBSTITUTE(ADDRESS(1,MATCH(AI$3,Eurofins!$2:$2,0),4),"1","")&amp;($AN$5+$A40))," ",""),"&lt;",""))*AI$2&lt;=BS$4,"&lt;"&amp;BS$4,"&lt;"&amp;VALUE(SUBSTITUTE(SUBSTITUTE(INDIRECT("Eurofins!"&amp;SUBSTITUTE(ADDRESS(1,MATCH(AI$3,Eurofins!$2:$2,0),4),"1","")&amp;($AN$5+$A40))," ",""),"&lt;",""))*AI$2),ISNUMBER(VALUE(INDIRECT("Eurofins!"&amp;SUBSTITUTE(ADDRESS(1,MATCH(AI$3,Eurofins!$2:$2,0),4),"1","")&amp;($AN$5+$A40)))),IF(VALUE(INDIRECT("Eurofins!"&amp;SUBSTITUTE(ADDRESS(1,MATCH(AI$3,Eurofins!$2:$2,0),4),"1","")&amp;($AN$5+$A40)))*AI$2&lt;=BS$4,"&lt;"&amp;BS$4,VALUE(INDIRECT("Eurofins!"&amp;SUBSTITUTE(ADDRESS(1,MATCH(AI$3,Eurofins!$2:$2,0),4),"1","")&amp;($AN$5+$A40)))))</f>
        <v>#N/A</v>
      </c>
      <c r="AJ40" s="24" t="e">
        <f ca="1">_xlfn.IFS(INDIRECT("Eurofins!"&amp;SUBSTITUTE(ADDRESS(1,MATCH(AJ$3,Eurofins!$2:$2,0),4),"1","")&amp;($AN$5+$A40))=0,"",INDIRECT("Eurofins!"&amp;SUBSTITUTE(ADDRESS(1,MATCH(AJ$3,Eurofins!$2:$2,0),4),"1","")&amp;($AN$5+$A40))="nd","n.d.",LEFT(INDIRECT("Eurofins!"&amp;SUBSTITUTE(ADDRESS(1,MATCH(AJ$3,Eurofins!$2:$2,0),4),"1","")&amp;($AN$5+$A40)),2)="&lt; ",IF(VALUE(SUBSTITUTE(SUBSTITUTE(INDIRECT("Eurofins!"&amp;SUBSTITUTE(ADDRESS(1,MATCH(AJ$3,Eurofins!$2:$2,0),4),"1","")&amp;($AN$5+$A40))," ",""),"&lt;",""))*AJ$2&lt;=BT$4,"&lt;"&amp;BT$4,"&lt;"&amp;VALUE(SUBSTITUTE(SUBSTITUTE(INDIRECT("Eurofins!"&amp;SUBSTITUTE(ADDRESS(1,MATCH(AJ$3,Eurofins!$2:$2,0),4),"1","")&amp;($AN$5+$A40))," ",""),"&lt;",""))*AJ$2),LEFT(INDIRECT("Eurofins!"&amp;SUBSTITUTE(ADDRESS(1,MATCH(AJ$3,Eurofins!$2:$2,0),4),"1","")&amp;($AN$5+$A40)),1)="&lt;",IF(VALUE(SUBSTITUTE(SUBSTITUTE(INDIRECT("Eurofins!"&amp;SUBSTITUTE(ADDRESS(1,MATCH(AJ$3,Eurofins!$2:$2,0),4),"1","")&amp;($AN$5+$A40))," ",""),"&lt;",""))*AJ$2&lt;=BT$4,"&lt;"&amp;BT$4,"&lt;"&amp;VALUE(SUBSTITUTE(SUBSTITUTE(INDIRECT("Eurofins!"&amp;SUBSTITUTE(ADDRESS(1,MATCH(AJ$3,Eurofins!$2:$2,0),4),"1","")&amp;($AN$5+$A40))," ",""),"&lt;",""))*AJ$2),ISNUMBER(VALUE(INDIRECT("Eurofins!"&amp;SUBSTITUTE(ADDRESS(1,MATCH(AJ$3,Eurofins!$2:$2,0),4),"1","")&amp;($AN$5+$A40)))),IF(VALUE(INDIRECT("Eurofins!"&amp;SUBSTITUTE(ADDRESS(1,MATCH(AJ$3,Eurofins!$2:$2,0),4),"1","")&amp;($AN$5+$A40)))*AJ$2&lt;=BT$4,"&lt;"&amp;BT$4,VALUE(INDIRECT("Eurofins!"&amp;SUBSTITUTE(ADDRESS(1,MATCH(AJ$3,Eurofins!$2:$2,0),4),"1","")&amp;($AN$5+$A40)))))</f>
        <v>#N/A</v>
      </c>
    </row>
    <row r="41" spans="1:36" x14ac:dyDescent="0.25">
      <c r="A41">
        <f t="shared" ca="1" si="7"/>
        <v>38</v>
      </c>
      <c r="B41" t="e">
        <f t="shared" ca="1" si="6"/>
        <v>#REF!</v>
      </c>
      <c r="C41" t="str">
        <f t="shared" ca="1" si="5"/>
        <v/>
      </c>
      <c r="D41" s="22" t="e">
        <f ca="1">IF(INDIRECT("Eurofins!"&amp;SUBSTITUTE(ADDRESS(1,MATCH(D$3,Eurofins!$2:$2,0),4),"1","")&amp;($AN$5+$A41))=0,"",INDIRECT("Eurofins!"&amp;SUBSTITUTE(ADDRESS(1,MATCH(D$3,Eurofins!$2:$2,0),4),"1","")&amp;($AN$5+$A41)))</f>
        <v>#N/A</v>
      </c>
      <c r="E41" s="22" t="e">
        <f ca="1">_xlfn.IFS(INDIRECT("Eurofins!"&amp;SUBSTITUTE(ADDRESS(1,MATCH(E$3,Eurofins!$2:$2,0),4),"1","")&amp;($AN$5+$A41))=0,"",INDIRECT("Eurofins!"&amp;SUBSTITUTE(ADDRESS(1,MATCH(E$3,Eurofins!$2:$2,0),4),"1","")&amp;($AN$5+$A41))="nd","n.d.",LEFT(INDIRECT("Eurofins!"&amp;SUBSTITUTE(ADDRESS(1,MATCH(E$3,Eurofins!$2:$2,0),4),"1","")&amp;($AN$5+$A41)),2)="&lt; ","&lt;&lt;",LEFT(INDIRECT("Eurofins!"&amp;SUBSTITUTE(ADDRESS(1,MATCH(E$3,Eurofins!$2:$2,0),4),"1","")&amp;($AN$5+$A41)),1)="&lt;","&lt;",NOT(ISERROR(VALUE(INDIRECT("Eurofins!"&amp;SUBSTITUTE(ADDRESS(1,MATCH(E$3,Eurofins!$2:$2,0),4),"1","")&amp;($AN$5+$A41))))),VALUE(INDIRECT("Eurofins!"&amp;SUBSTITUTE(ADDRESS(1,MATCH(E$3,Eurofins!$2:$2,0),4),"1","")&amp;($AN$5+$A41))))</f>
        <v>#N/A</v>
      </c>
      <c r="F41" s="22" t="e">
        <f ca="1">_xlfn.IFS(INDIRECT("Eurofins!"&amp;SUBSTITUTE(ADDRESS(1,MATCH(F$3,Eurofins!$2:$2,0),4),"1","")&amp;($AN$5+$A41))=0,"",INDIRECT("Eurofins!"&amp;SUBSTITUTE(ADDRESS(1,MATCH(F$3,Eurofins!$2:$2,0),4),"1","")&amp;($AN$5+$A41))="nd","n.d.",LEFT(INDIRECT("Eurofins!"&amp;SUBSTITUTE(ADDRESS(1,MATCH(F$3,Eurofins!$2:$2,0),4),"1","")&amp;($AN$5+$A41)),2)="&lt; ","&lt;&lt;",LEFT(INDIRECT("Eurofins!"&amp;SUBSTITUTE(ADDRESS(1,MATCH(F$3,Eurofins!$2:$2,0),4),"1","")&amp;($AN$5+$A41)),1)="&lt;","&lt;",NOT(ISERROR(VALUE(INDIRECT("Eurofins!"&amp;SUBSTITUTE(ADDRESS(1,MATCH(F$3,Eurofins!$2:$2,0),4),"1","")&amp;($AN$5+$A41))))),VALUE(INDIRECT("Eurofins!"&amp;SUBSTITUTE(ADDRESS(1,MATCH(F$3,Eurofins!$2:$2,0),4),"1","")&amp;($AN$5+$A41))))</f>
        <v>#N/A</v>
      </c>
      <c r="G41" s="24" t="e">
        <f ca="1" xml:space="preserve">
_xlfn.LET(_xlpm.GetVal,INDIRECT("Eurofins!"&amp;SUBSTITUTE(ADDRESS(1,MATCH(G$3,Eurofins!$2:$2,0),4),"1","")&amp;($AN$5+$A41)),_xlfn.IFS(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41" s="24" t="e">
        <f ca="1" xml:space="preserve">
_xlfn.LET(_xlpm.GetVal,INDIRECT("Eurofins!"&amp;SUBSTITUTE(ADDRESS(1,MATCH(H$3,Eurofins!$2:$2,0),4),"1","")&amp;($AN$5+$A41)),_xlfn.IFS(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41" s="24" t="e">
        <f ca="1" xml:space="preserve">
_xlfn.LET(_xlpm.GetVal,INDIRECT("Eurofins!"&amp;SUBSTITUTE(ADDRESS(1,MATCH(I$3,Eurofins!$2:$2,0),4),"1","")&amp;($AN$5+$A41)),_xlfn.IFS(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41" s="24" t="e">
        <f ca="1" xml:space="preserve">
_xlfn.LET(_xlpm.GetVal,INDIRECT("Eurofins!"&amp;SUBSTITUTE(ADDRESS(1,MATCH(J$3,Eurofins!$2:$2,0),4),"1","")&amp;($AN$5+$A41)),_xlfn.IFS(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41" s="24" t="e">
        <f ca="1" xml:space="preserve">
_xlfn.LET(_xlpm.GetVal,INDIRECT("Eurofins!"&amp;SUBSTITUTE(ADDRESS(1,MATCH(K$3,Eurofins!$2:$2,0),4),"1","")&amp;($AN$5+$A41)),_xlfn.IFS(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41" s="24" t="e">
        <f ca="1" xml:space="preserve">
_xlfn.LET(_xlpm.GetVal,INDIRECT("Eurofins!"&amp;SUBSTITUTE(ADDRESS(1,MATCH(L$3,Eurofins!$2:$2,0),4),"1","")&amp;($AN$5+$A41)),_xlfn.IFS(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41" s="24" t="e">
        <f ca="1" xml:space="preserve">
_xlfn.LET(_xlpm.GetVal,INDIRECT("Eurofins!"&amp;SUBSTITUTE(ADDRESS(1,MATCH(M$3,Eurofins!$2:$2,0),4),"1","")&amp;($AN$5+$A41)),_xlfn.IFS(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41" s="24" t="e">
        <f ca="1" xml:space="preserve">
_xlfn.LET(_xlpm.GetVal,INDIRECT("Eurofins!"&amp;SUBSTITUTE(ADDRESS(1,MATCH(N$3,Eurofins!$2:$2,0),4),"1","")&amp;($AN$5+$A41)),_xlfn.IFS(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41" s="24" t="e">
        <f ca="1" xml:space="preserve">
_xlfn.LET(_xlpm.GetVal,INDIRECT("Eurofins!"&amp;SUBSTITUTE(ADDRESS(1,MATCH(O$3,Eurofins!$2:$2,0),4),"1","")&amp;($AN$5+$A41)),_xlfn.IFS(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41" s="27" t="e">
        <f ca="1">_xlfn.LET(_xlpm.GetVal,INDIRECT("Eurofins!"&amp;SUBSTITUTE(ADDRESS(1,MATCH(P$3,Eurofins!$2:$2,0),4),"1","")&amp;($AN$5+$A41)),
_xlfn.IFS(
(_xlpm.GetVal)=0,
IF($AR$23,IF(INDIRECT("Eurofins!"&amp;$AR$28&amp;($AN$5+$A41))="nd","n.d.",VALUE(INDIRECT("Eurofins!"&amp;$AR$28&amp;($AN$5+$A41)))),""),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41" s="27" t="e">
        <f ca="1">_xlfn.LET(_xlpm.GetVal,INDIRECT("Eurofins!"&amp;SUBSTITUTE(ADDRESS(1,MATCH(Q$3,Eurofins!$2:$2,0),4),"1","")&amp;($AN$5+$A41)),
_xlfn.IFS(
(_xlpm.GetVal)=0,
IF($AR$15,IF(INDIRECT("Eurofins!"&amp;$AR$20&amp;($AN$5+$A41))="nd","n.d.",VALUE(INDIRECT("Eurofins!"&amp;$AR$20&amp;($AN$5+$A41)))),""),
(_xlpm.GetVal)="nd",
"n.d.",
LEFT(_xlpm.GetVal,1)="&lt;",
IF(Q39&lt;&gt;1,"&lt;"&amp;VALUE(SUBSTITUTE(SUBSTITUTE(_xlpm.GetVal,"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41" s="24" t="e">
        <f ca="1" xml:space="preserve">
_xlfn.LET(_xlpm.GetVal,INDIRECT("Eurofins!"&amp;SUBSTITUTE(ADDRESS(1,MATCH(R$3,Eurofins!$2:$2,0),4),"1","")&amp;($AN$5+$A41)),_xlfn.IFS(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41" s="24" t="e">
        <f ca="1" xml:space="preserve">
_xlfn.LET(_xlpm.GetVal,INDIRECT("Eurofins!"&amp;SUBSTITUTE(ADDRESS(1,MATCH(S$3,Eurofins!$2:$2,0),4),"1","")&amp;($AN$5+$A41)),_xlfn.IFS(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41" s="24" t="e">
        <f ca="1" xml:space="preserve">
_xlfn.LET(_xlpm.GetVal,INDIRECT("Eurofins!"&amp;SUBSTITUTE(ADDRESS(1,MATCH(T$3,Eurofins!$2:$2,0),4),"1","")&amp;($AN$5+$A41)),_xlfn.IFS(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41" s="24" t="e">
        <f ca="1" xml:space="preserve">
_xlfn.LET(_xlpm.GetVal,INDIRECT("Eurofins!"&amp;SUBSTITUTE(ADDRESS(1,MATCH(U$3,Eurofins!$2:$2,0),4),"1","")&amp;($AN$5+$A41)),_xlfn.IFS(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41" s="24" t="e">
        <f ca="1" xml:space="preserve">
_xlfn.LET(_xlpm.GetVal,INDIRECT("Eurofins!"&amp;SUBSTITUTE(ADDRESS(1,MATCH(V$3,Eurofins!$2:$2,0),4),"1","")&amp;($AN$5+$A41)),_xlfn.IFS(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41" s="24" t="e">
        <f ca="1" xml:space="preserve">
_xlfn.LET(_xlpm.GetVal,INDIRECT("Eurofins!"&amp;SUBSTITUTE(ADDRESS(1,MATCH(W$3,Eurofins!$2:$2,0),4),"1","")&amp;($AN$5+$A41)),_xlfn.IFS(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41" s="24" t="e">
        <f ca="1" xml:space="preserve">
_xlfn.LET(_xlpm.GetVal,INDIRECT("Eurofins!"&amp;SUBSTITUTE(ADDRESS(1,MATCH(X$3,Eurofins!$2:$2,0),4),"1","")&amp;($AN$5+$A41)),_xlfn.IFS(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41" s="24" t="e">
        <f ca="1" xml:space="preserve">
_xlfn.LET(_xlpm.GetVal,INDIRECT("Eurofins!"&amp;SUBSTITUTE(ADDRESS(1,MATCH(Y$3,Eurofins!$2:$2,0),4),"1","")&amp;($AN$5+$A41)),_xlfn.IFS(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41" s="24" t="e">
        <f ca="1" xml:space="preserve">
_xlfn.LET(_xlpm.GetVal,INDIRECT("Eurofins!"&amp;SUBSTITUTE(ADDRESS(1,MATCH(Z$3,Eurofins!$2:$2,0),4),"1","")&amp;($AN$5+$A41)),_xlfn.IFS(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41" s="24" t="e">
        <f ca="1" xml:space="preserve">
_xlfn.LET(_xlpm.GetVal,INDIRECT("Eurofins!"&amp;SUBSTITUTE(ADDRESS(1,MATCH(AA$3,Eurofins!$2:$2,0),4),"1","")&amp;($AN$5+$A41)),_xlfn.IFS(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41" s="24" t="e">
        <f ca="1" xml:space="preserve">
_xlfn.LET(_xlpm.GetVal,INDIRECT("Eurofins!"&amp;SUBSTITUTE(ADDRESS(1,MATCH(AB$3,Eurofins!$2:$2,0),4),"1","")&amp;($AN$5+$A41)),_xlfn.IFS(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41" s="24" t="e">
        <f ca="1" xml:space="preserve">
_xlfn.LET(_xlpm.GetVal,INDIRECT("Eurofins!"&amp;SUBSTITUTE(ADDRESS(1,MATCH(AC$3,Eurofins!$2:$2,0),4),"1","")&amp;($AN$5+$A41)),_xlfn.IFS(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41" s="24" t="e">
        <f ca="1" xml:space="preserve">
_xlfn.LET(_xlpm.GetVal,INDIRECT("Eurofins!"&amp;SUBSTITUTE(ADDRESS(1,MATCH(AD$3,Eurofins!$2:$2,0),4),"1","")&amp;($AN$5+$A41)),_xlfn.IFS(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41" s="24" t="e">
        <f ca="1" xml:space="preserve">
_xlfn.LET(_xlpm.GetVal,INDIRECT("Eurofins!"&amp;SUBSTITUTE(ADDRESS(1,MATCH(AE$3,Eurofins!$2:$2,0),4),"1","")&amp;($AN$5+$A41)),_xlfn.IFS(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41" s="24" t="e">
        <f ca="1" xml:space="preserve">
_xlfn.LET(_xlpm.GetVal,INDIRECT("Eurofins!"&amp;SUBSTITUTE(ADDRESS(1,MATCH(AF$3,Eurofins!$2:$2,0),4),"1","")&amp;($AN$5+$A41)),_xlfn.IFS(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41" s="24" t="e">
        <f ca="1" xml:space="preserve">
_xlfn.LET(_xlpm.GetVal,INDIRECT("Eurofins!"&amp;SUBSTITUTE(ADDRESS(1,MATCH(AG$3,Eurofins!$2:$2,0),4),"1","")&amp;($AN$5+$A41)),_xlfn.IFS(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41" s="25" t="str">
        <f ca="1">IF(SUMPRODUCT(--ISERROR(AI41:AJ41))&lt;2,IF(SUMIF(AI41:AJ41,"&lt;&gt;#VALUE!")&lt;=ALS_Jord_Kalk!BQ$4,"&lt;"&amp;ALS_Jord_Kalk!BQ$4,SUMIF(AI41:AJ41,"&lt;&gt;#VALUE!")),"#VALUE!")</f>
        <v>#VALUE!</v>
      </c>
      <c r="AI41" s="24" t="e">
        <f ca="1">_xlfn.IFS(INDIRECT("Eurofins!"&amp;SUBSTITUTE(ADDRESS(1,MATCH(AI$3,Eurofins!$2:$2,0),4),"1","")&amp;($AN$5+$A41))=0,"",INDIRECT("Eurofins!"&amp;SUBSTITUTE(ADDRESS(1,MATCH(AI$3,Eurofins!$2:$2,0),4),"1","")&amp;($AN$5+$A41))="nd","n.d.",LEFT(INDIRECT("Eurofins!"&amp;SUBSTITUTE(ADDRESS(1,MATCH(AI$3,Eurofins!$2:$2,0),4),"1","")&amp;($AN$5+$A41)),2)="&lt; ",IF(VALUE(SUBSTITUTE(SUBSTITUTE(INDIRECT("Eurofins!"&amp;SUBSTITUTE(ADDRESS(1,MATCH(AI$3,Eurofins!$2:$2,0),4),"1","")&amp;($AN$5+$A41))," ",""),"&lt;",""))*AI$2&lt;=BS$4,"&lt;"&amp;BS$4,"&lt;"&amp;VALUE(SUBSTITUTE(SUBSTITUTE(INDIRECT("Eurofins!"&amp;SUBSTITUTE(ADDRESS(1,MATCH(AI$3,Eurofins!$2:$2,0),4),"1","")&amp;($AN$5+$A41))," ",""),"&lt;",""))*AI$2),LEFT(INDIRECT("Eurofins!"&amp;SUBSTITUTE(ADDRESS(1,MATCH(AI$3,Eurofins!$2:$2,0),4),"1","")&amp;($AN$5+$A41)),1)="&lt;",IF(VALUE(SUBSTITUTE(SUBSTITUTE(INDIRECT("Eurofins!"&amp;SUBSTITUTE(ADDRESS(1,MATCH(AI$3,Eurofins!$2:$2,0),4),"1","")&amp;($AN$5+$A41))," ",""),"&lt;",""))*AI$2&lt;=BS$4,"&lt;"&amp;BS$4,"&lt;"&amp;VALUE(SUBSTITUTE(SUBSTITUTE(INDIRECT("Eurofins!"&amp;SUBSTITUTE(ADDRESS(1,MATCH(AI$3,Eurofins!$2:$2,0),4),"1","")&amp;($AN$5+$A41))," ",""),"&lt;",""))*AI$2),ISNUMBER(VALUE(INDIRECT("Eurofins!"&amp;SUBSTITUTE(ADDRESS(1,MATCH(AI$3,Eurofins!$2:$2,0),4),"1","")&amp;($AN$5+$A41)))),IF(VALUE(INDIRECT("Eurofins!"&amp;SUBSTITUTE(ADDRESS(1,MATCH(AI$3,Eurofins!$2:$2,0),4),"1","")&amp;($AN$5+$A41)))*AI$2&lt;=BS$4,"&lt;"&amp;BS$4,VALUE(INDIRECT("Eurofins!"&amp;SUBSTITUTE(ADDRESS(1,MATCH(AI$3,Eurofins!$2:$2,0),4),"1","")&amp;($AN$5+$A41)))))</f>
        <v>#N/A</v>
      </c>
      <c r="AJ41" s="24" t="e">
        <f ca="1">_xlfn.IFS(INDIRECT("Eurofins!"&amp;SUBSTITUTE(ADDRESS(1,MATCH(AJ$3,Eurofins!$2:$2,0),4),"1","")&amp;($AN$5+$A41))=0,"",INDIRECT("Eurofins!"&amp;SUBSTITUTE(ADDRESS(1,MATCH(AJ$3,Eurofins!$2:$2,0),4),"1","")&amp;($AN$5+$A41))="nd","n.d.",LEFT(INDIRECT("Eurofins!"&amp;SUBSTITUTE(ADDRESS(1,MATCH(AJ$3,Eurofins!$2:$2,0),4),"1","")&amp;($AN$5+$A41)),2)="&lt; ",IF(VALUE(SUBSTITUTE(SUBSTITUTE(INDIRECT("Eurofins!"&amp;SUBSTITUTE(ADDRESS(1,MATCH(AJ$3,Eurofins!$2:$2,0),4),"1","")&amp;($AN$5+$A41))," ",""),"&lt;",""))*AJ$2&lt;=BT$4,"&lt;"&amp;BT$4,"&lt;"&amp;VALUE(SUBSTITUTE(SUBSTITUTE(INDIRECT("Eurofins!"&amp;SUBSTITUTE(ADDRESS(1,MATCH(AJ$3,Eurofins!$2:$2,0),4),"1","")&amp;($AN$5+$A41))," ",""),"&lt;",""))*AJ$2),LEFT(INDIRECT("Eurofins!"&amp;SUBSTITUTE(ADDRESS(1,MATCH(AJ$3,Eurofins!$2:$2,0),4),"1","")&amp;($AN$5+$A41)),1)="&lt;",IF(VALUE(SUBSTITUTE(SUBSTITUTE(INDIRECT("Eurofins!"&amp;SUBSTITUTE(ADDRESS(1,MATCH(AJ$3,Eurofins!$2:$2,0),4),"1","")&amp;($AN$5+$A41))," ",""),"&lt;",""))*AJ$2&lt;=BT$4,"&lt;"&amp;BT$4,"&lt;"&amp;VALUE(SUBSTITUTE(SUBSTITUTE(INDIRECT("Eurofins!"&amp;SUBSTITUTE(ADDRESS(1,MATCH(AJ$3,Eurofins!$2:$2,0),4),"1","")&amp;($AN$5+$A41))," ",""),"&lt;",""))*AJ$2),ISNUMBER(VALUE(INDIRECT("Eurofins!"&amp;SUBSTITUTE(ADDRESS(1,MATCH(AJ$3,Eurofins!$2:$2,0),4),"1","")&amp;($AN$5+$A41)))),IF(VALUE(INDIRECT("Eurofins!"&amp;SUBSTITUTE(ADDRESS(1,MATCH(AJ$3,Eurofins!$2:$2,0),4),"1","")&amp;($AN$5+$A41)))*AJ$2&lt;=BT$4,"&lt;"&amp;BT$4,VALUE(INDIRECT("Eurofins!"&amp;SUBSTITUTE(ADDRESS(1,MATCH(AJ$3,Eurofins!$2:$2,0),4),"1","")&amp;($AN$5+$A41)))))</f>
        <v>#N/A</v>
      </c>
    </row>
    <row r="42" spans="1:36" x14ac:dyDescent="0.25">
      <c r="A42">
        <f t="shared" ca="1" si="7"/>
        <v>39</v>
      </c>
      <c r="B42" t="e">
        <f t="shared" ca="1" si="6"/>
        <v>#REF!</v>
      </c>
      <c r="C42" t="str">
        <f t="shared" ca="1" si="5"/>
        <v/>
      </c>
      <c r="D42" s="22" t="e">
        <f ca="1">IF(INDIRECT("Eurofins!"&amp;SUBSTITUTE(ADDRESS(1,MATCH(D$3,Eurofins!$2:$2,0),4),"1","")&amp;($AN$5+$A42))=0,"",INDIRECT("Eurofins!"&amp;SUBSTITUTE(ADDRESS(1,MATCH(D$3,Eurofins!$2:$2,0),4),"1","")&amp;($AN$5+$A42)))</f>
        <v>#N/A</v>
      </c>
      <c r="E42" s="22" t="e">
        <f ca="1">_xlfn.IFS(INDIRECT("Eurofins!"&amp;SUBSTITUTE(ADDRESS(1,MATCH(E$3,Eurofins!$2:$2,0),4),"1","")&amp;($AN$5+$A42))=0,"",INDIRECT("Eurofins!"&amp;SUBSTITUTE(ADDRESS(1,MATCH(E$3,Eurofins!$2:$2,0),4),"1","")&amp;($AN$5+$A42))="nd","n.d.",LEFT(INDIRECT("Eurofins!"&amp;SUBSTITUTE(ADDRESS(1,MATCH(E$3,Eurofins!$2:$2,0),4),"1","")&amp;($AN$5+$A42)),2)="&lt; ","&lt;&lt;",LEFT(INDIRECT("Eurofins!"&amp;SUBSTITUTE(ADDRESS(1,MATCH(E$3,Eurofins!$2:$2,0),4),"1","")&amp;($AN$5+$A42)),1)="&lt;","&lt;",NOT(ISERROR(VALUE(INDIRECT("Eurofins!"&amp;SUBSTITUTE(ADDRESS(1,MATCH(E$3,Eurofins!$2:$2,0),4),"1","")&amp;($AN$5+$A42))))),VALUE(INDIRECT("Eurofins!"&amp;SUBSTITUTE(ADDRESS(1,MATCH(E$3,Eurofins!$2:$2,0),4),"1","")&amp;($AN$5+$A42))))</f>
        <v>#N/A</v>
      </c>
      <c r="F42" s="22" t="e">
        <f ca="1">_xlfn.IFS(INDIRECT("Eurofins!"&amp;SUBSTITUTE(ADDRESS(1,MATCH(F$3,Eurofins!$2:$2,0),4),"1","")&amp;($AN$5+$A42))=0,"",INDIRECT("Eurofins!"&amp;SUBSTITUTE(ADDRESS(1,MATCH(F$3,Eurofins!$2:$2,0),4),"1","")&amp;($AN$5+$A42))="nd","n.d.",LEFT(INDIRECT("Eurofins!"&amp;SUBSTITUTE(ADDRESS(1,MATCH(F$3,Eurofins!$2:$2,0),4),"1","")&amp;($AN$5+$A42)),2)="&lt; ","&lt;&lt;",LEFT(INDIRECT("Eurofins!"&amp;SUBSTITUTE(ADDRESS(1,MATCH(F$3,Eurofins!$2:$2,0),4),"1","")&amp;($AN$5+$A42)),1)="&lt;","&lt;",NOT(ISERROR(VALUE(INDIRECT("Eurofins!"&amp;SUBSTITUTE(ADDRESS(1,MATCH(F$3,Eurofins!$2:$2,0),4),"1","")&amp;($AN$5+$A42))))),VALUE(INDIRECT("Eurofins!"&amp;SUBSTITUTE(ADDRESS(1,MATCH(F$3,Eurofins!$2:$2,0),4),"1","")&amp;($AN$5+$A42))))</f>
        <v>#N/A</v>
      </c>
      <c r="G42" s="24" t="e">
        <f ca="1" xml:space="preserve">
_xlfn.LET(_xlpm.GetVal,INDIRECT("Eurofins!"&amp;SUBSTITUTE(ADDRESS(1,MATCH(G$3,Eurofins!$2:$2,0),4),"1","")&amp;($AN$5+$A42)),_xlfn.IFS(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42" s="24" t="e">
        <f ca="1" xml:space="preserve">
_xlfn.LET(_xlpm.GetVal,INDIRECT("Eurofins!"&amp;SUBSTITUTE(ADDRESS(1,MATCH(H$3,Eurofins!$2:$2,0),4),"1","")&amp;($AN$5+$A42)),_xlfn.IFS(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42" s="24" t="e">
        <f ca="1" xml:space="preserve">
_xlfn.LET(_xlpm.GetVal,INDIRECT("Eurofins!"&amp;SUBSTITUTE(ADDRESS(1,MATCH(I$3,Eurofins!$2:$2,0),4),"1","")&amp;($AN$5+$A42)),_xlfn.IFS(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42" s="24" t="e">
        <f ca="1" xml:space="preserve">
_xlfn.LET(_xlpm.GetVal,INDIRECT("Eurofins!"&amp;SUBSTITUTE(ADDRESS(1,MATCH(J$3,Eurofins!$2:$2,0),4),"1","")&amp;($AN$5+$A42)),_xlfn.IFS(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42" s="24" t="e">
        <f ca="1" xml:space="preserve">
_xlfn.LET(_xlpm.GetVal,INDIRECT("Eurofins!"&amp;SUBSTITUTE(ADDRESS(1,MATCH(K$3,Eurofins!$2:$2,0),4),"1","")&amp;($AN$5+$A42)),_xlfn.IFS(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42" s="24" t="e">
        <f ca="1" xml:space="preserve">
_xlfn.LET(_xlpm.GetVal,INDIRECT("Eurofins!"&amp;SUBSTITUTE(ADDRESS(1,MATCH(L$3,Eurofins!$2:$2,0),4),"1","")&amp;($AN$5+$A42)),_xlfn.IFS(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42" s="24" t="e">
        <f ca="1" xml:space="preserve">
_xlfn.LET(_xlpm.GetVal,INDIRECT("Eurofins!"&amp;SUBSTITUTE(ADDRESS(1,MATCH(M$3,Eurofins!$2:$2,0),4),"1","")&amp;($AN$5+$A42)),_xlfn.IFS(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42" s="24" t="e">
        <f ca="1" xml:space="preserve">
_xlfn.LET(_xlpm.GetVal,INDIRECT("Eurofins!"&amp;SUBSTITUTE(ADDRESS(1,MATCH(N$3,Eurofins!$2:$2,0),4),"1","")&amp;($AN$5+$A42)),_xlfn.IFS(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42" s="24" t="e">
        <f ca="1" xml:space="preserve">
_xlfn.LET(_xlpm.GetVal,INDIRECT("Eurofins!"&amp;SUBSTITUTE(ADDRESS(1,MATCH(O$3,Eurofins!$2:$2,0),4),"1","")&amp;($AN$5+$A42)),_xlfn.IFS(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42" s="27" t="e">
        <f ca="1">_xlfn.LET(_xlpm.GetVal,INDIRECT("Eurofins!"&amp;SUBSTITUTE(ADDRESS(1,MATCH(P$3,Eurofins!$2:$2,0),4),"1","")&amp;($AN$5+$A42)),
_xlfn.IFS(
(_xlpm.GetVal)=0,
IF($AR$23,IF(INDIRECT("Eurofins!"&amp;$AR$28&amp;($AN$5+$A42))="nd","n.d.",VALUE(INDIRECT("Eurofins!"&amp;$AR$28&amp;($AN$5+$A42)))),""),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42" s="27" t="e">
        <f ca="1">_xlfn.LET(_xlpm.GetVal,INDIRECT("Eurofins!"&amp;SUBSTITUTE(ADDRESS(1,MATCH(Q$3,Eurofins!$2:$2,0),4),"1","")&amp;($AN$5+$A42)),
_xlfn.IFS(
(_xlpm.GetVal)=0,
IF($AR$15,IF(INDIRECT("Eurofins!"&amp;$AR$20&amp;($AN$5+$A42))="nd","n.d.",VALUE(INDIRECT("Eurofins!"&amp;$AR$20&amp;($AN$5+$A42)))),""),
(_xlpm.GetVal)="nd",
"n.d.",
LEFT(_xlpm.GetVal,1)="&lt;",
IF(Q40&lt;&gt;1,"&lt;"&amp;VALUE(SUBSTITUTE(SUBSTITUTE(_xlpm.GetVal,"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42" s="24" t="e">
        <f ca="1" xml:space="preserve">
_xlfn.LET(_xlpm.GetVal,INDIRECT("Eurofins!"&amp;SUBSTITUTE(ADDRESS(1,MATCH(R$3,Eurofins!$2:$2,0),4),"1","")&amp;($AN$5+$A42)),_xlfn.IFS(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42" s="24" t="e">
        <f ca="1" xml:space="preserve">
_xlfn.LET(_xlpm.GetVal,INDIRECT("Eurofins!"&amp;SUBSTITUTE(ADDRESS(1,MATCH(S$3,Eurofins!$2:$2,0),4),"1","")&amp;($AN$5+$A42)),_xlfn.IFS(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42" s="24" t="e">
        <f ca="1" xml:space="preserve">
_xlfn.LET(_xlpm.GetVal,INDIRECT("Eurofins!"&amp;SUBSTITUTE(ADDRESS(1,MATCH(T$3,Eurofins!$2:$2,0),4),"1","")&amp;($AN$5+$A42)),_xlfn.IFS(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42" s="24" t="e">
        <f ca="1" xml:space="preserve">
_xlfn.LET(_xlpm.GetVal,INDIRECT("Eurofins!"&amp;SUBSTITUTE(ADDRESS(1,MATCH(U$3,Eurofins!$2:$2,0),4),"1","")&amp;($AN$5+$A42)),_xlfn.IFS(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42" s="24" t="e">
        <f ca="1" xml:space="preserve">
_xlfn.LET(_xlpm.GetVal,INDIRECT("Eurofins!"&amp;SUBSTITUTE(ADDRESS(1,MATCH(V$3,Eurofins!$2:$2,0),4),"1","")&amp;($AN$5+$A42)),_xlfn.IFS(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42" s="24" t="e">
        <f ca="1" xml:space="preserve">
_xlfn.LET(_xlpm.GetVal,INDIRECT("Eurofins!"&amp;SUBSTITUTE(ADDRESS(1,MATCH(W$3,Eurofins!$2:$2,0),4),"1","")&amp;($AN$5+$A42)),_xlfn.IFS(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42" s="24" t="e">
        <f ca="1" xml:space="preserve">
_xlfn.LET(_xlpm.GetVal,INDIRECT("Eurofins!"&amp;SUBSTITUTE(ADDRESS(1,MATCH(X$3,Eurofins!$2:$2,0),4),"1","")&amp;($AN$5+$A42)),_xlfn.IFS(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42" s="24" t="e">
        <f ca="1" xml:space="preserve">
_xlfn.LET(_xlpm.GetVal,INDIRECT("Eurofins!"&amp;SUBSTITUTE(ADDRESS(1,MATCH(Y$3,Eurofins!$2:$2,0),4),"1","")&amp;($AN$5+$A42)),_xlfn.IFS(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42" s="24" t="e">
        <f ca="1" xml:space="preserve">
_xlfn.LET(_xlpm.GetVal,INDIRECT("Eurofins!"&amp;SUBSTITUTE(ADDRESS(1,MATCH(Z$3,Eurofins!$2:$2,0),4),"1","")&amp;($AN$5+$A42)),_xlfn.IFS(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42" s="24" t="e">
        <f ca="1" xml:space="preserve">
_xlfn.LET(_xlpm.GetVal,INDIRECT("Eurofins!"&amp;SUBSTITUTE(ADDRESS(1,MATCH(AA$3,Eurofins!$2:$2,0),4),"1","")&amp;($AN$5+$A42)),_xlfn.IFS(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42" s="24" t="e">
        <f ca="1" xml:space="preserve">
_xlfn.LET(_xlpm.GetVal,INDIRECT("Eurofins!"&amp;SUBSTITUTE(ADDRESS(1,MATCH(AB$3,Eurofins!$2:$2,0),4),"1","")&amp;($AN$5+$A42)),_xlfn.IFS(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42" s="24" t="e">
        <f ca="1" xml:space="preserve">
_xlfn.LET(_xlpm.GetVal,INDIRECT("Eurofins!"&amp;SUBSTITUTE(ADDRESS(1,MATCH(AC$3,Eurofins!$2:$2,0),4),"1","")&amp;($AN$5+$A42)),_xlfn.IFS(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42" s="24" t="e">
        <f ca="1" xml:space="preserve">
_xlfn.LET(_xlpm.GetVal,INDIRECT("Eurofins!"&amp;SUBSTITUTE(ADDRESS(1,MATCH(AD$3,Eurofins!$2:$2,0),4),"1","")&amp;($AN$5+$A42)),_xlfn.IFS(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42" s="24" t="e">
        <f ca="1" xml:space="preserve">
_xlfn.LET(_xlpm.GetVal,INDIRECT("Eurofins!"&amp;SUBSTITUTE(ADDRESS(1,MATCH(AE$3,Eurofins!$2:$2,0),4),"1","")&amp;($AN$5+$A42)),_xlfn.IFS(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42" s="24" t="e">
        <f ca="1" xml:space="preserve">
_xlfn.LET(_xlpm.GetVal,INDIRECT("Eurofins!"&amp;SUBSTITUTE(ADDRESS(1,MATCH(AF$3,Eurofins!$2:$2,0),4),"1","")&amp;($AN$5+$A42)),_xlfn.IFS(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42" s="24" t="e">
        <f ca="1" xml:space="preserve">
_xlfn.LET(_xlpm.GetVal,INDIRECT("Eurofins!"&amp;SUBSTITUTE(ADDRESS(1,MATCH(AG$3,Eurofins!$2:$2,0),4),"1","")&amp;($AN$5+$A42)),_xlfn.IFS(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42" s="25" t="str">
        <f ca="1">IF(SUMPRODUCT(--ISERROR(AI42:AJ42))&lt;2,IF(SUMIF(AI42:AJ42,"&lt;&gt;#VALUE!")&lt;=ALS_Jord_Kalk!BQ$4,"&lt;"&amp;ALS_Jord_Kalk!BQ$4,SUMIF(AI42:AJ42,"&lt;&gt;#VALUE!")),"#VALUE!")</f>
        <v>#VALUE!</v>
      </c>
      <c r="AI42" s="24" t="e">
        <f ca="1">_xlfn.IFS(INDIRECT("Eurofins!"&amp;SUBSTITUTE(ADDRESS(1,MATCH(AI$3,Eurofins!$2:$2,0),4),"1","")&amp;($AN$5+$A42))=0,"",INDIRECT("Eurofins!"&amp;SUBSTITUTE(ADDRESS(1,MATCH(AI$3,Eurofins!$2:$2,0),4),"1","")&amp;($AN$5+$A42))="nd","n.d.",LEFT(INDIRECT("Eurofins!"&amp;SUBSTITUTE(ADDRESS(1,MATCH(AI$3,Eurofins!$2:$2,0),4),"1","")&amp;($AN$5+$A42)),2)="&lt; ",IF(VALUE(SUBSTITUTE(SUBSTITUTE(INDIRECT("Eurofins!"&amp;SUBSTITUTE(ADDRESS(1,MATCH(AI$3,Eurofins!$2:$2,0),4),"1","")&amp;($AN$5+$A42))," ",""),"&lt;",""))*AI$2&lt;=BS$4,"&lt;"&amp;BS$4,"&lt;"&amp;VALUE(SUBSTITUTE(SUBSTITUTE(INDIRECT("Eurofins!"&amp;SUBSTITUTE(ADDRESS(1,MATCH(AI$3,Eurofins!$2:$2,0),4),"1","")&amp;($AN$5+$A42))," ",""),"&lt;",""))*AI$2),LEFT(INDIRECT("Eurofins!"&amp;SUBSTITUTE(ADDRESS(1,MATCH(AI$3,Eurofins!$2:$2,0),4),"1","")&amp;($AN$5+$A42)),1)="&lt;",IF(VALUE(SUBSTITUTE(SUBSTITUTE(INDIRECT("Eurofins!"&amp;SUBSTITUTE(ADDRESS(1,MATCH(AI$3,Eurofins!$2:$2,0),4),"1","")&amp;($AN$5+$A42))," ",""),"&lt;",""))*AI$2&lt;=BS$4,"&lt;"&amp;BS$4,"&lt;"&amp;VALUE(SUBSTITUTE(SUBSTITUTE(INDIRECT("Eurofins!"&amp;SUBSTITUTE(ADDRESS(1,MATCH(AI$3,Eurofins!$2:$2,0),4),"1","")&amp;($AN$5+$A42))," ",""),"&lt;",""))*AI$2),ISNUMBER(VALUE(INDIRECT("Eurofins!"&amp;SUBSTITUTE(ADDRESS(1,MATCH(AI$3,Eurofins!$2:$2,0),4),"1","")&amp;($AN$5+$A42)))),IF(VALUE(INDIRECT("Eurofins!"&amp;SUBSTITUTE(ADDRESS(1,MATCH(AI$3,Eurofins!$2:$2,0),4),"1","")&amp;($AN$5+$A42)))*AI$2&lt;=BS$4,"&lt;"&amp;BS$4,VALUE(INDIRECT("Eurofins!"&amp;SUBSTITUTE(ADDRESS(1,MATCH(AI$3,Eurofins!$2:$2,0),4),"1","")&amp;($AN$5+$A42)))))</f>
        <v>#N/A</v>
      </c>
      <c r="AJ42" s="24" t="e">
        <f ca="1">_xlfn.IFS(INDIRECT("Eurofins!"&amp;SUBSTITUTE(ADDRESS(1,MATCH(AJ$3,Eurofins!$2:$2,0),4),"1","")&amp;($AN$5+$A42))=0,"",INDIRECT("Eurofins!"&amp;SUBSTITUTE(ADDRESS(1,MATCH(AJ$3,Eurofins!$2:$2,0),4),"1","")&amp;($AN$5+$A42))="nd","n.d.",LEFT(INDIRECT("Eurofins!"&amp;SUBSTITUTE(ADDRESS(1,MATCH(AJ$3,Eurofins!$2:$2,0),4),"1","")&amp;($AN$5+$A42)),2)="&lt; ",IF(VALUE(SUBSTITUTE(SUBSTITUTE(INDIRECT("Eurofins!"&amp;SUBSTITUTE(ADDRESS(1,MATCH(AJ$3,Eurofins!$2:$2,0),4),"1","")&amp;($AN$5+$A42))," ",""),"&lt;",""))*AJ$2&lt;=BT$4,"&lt;"&amp;BT$4,"&lt;"&amp;VALUE(SUBSTITUTE(SUBSTITUTE(INDIRECT("Eurofins!"&amp;SUBSTITUTE(ADDRESS(1,MATCH(AJ$3,Eurofins!$2:$2,0),4),"1","")&amp;($AN$5+$A42))," ",""),"&lt;",""))*AJ$2),LEFT(INDIRECT("Eurofins!"&amp;SUBSTITUTE(ADDRESS(1,MATCH(AJ$3,Eurofins!$2:$2,0),4),"1","")&amp;($AN$5+$A42)),1)="&lt;",IF(VALUE(SUBSTITUTE(SUBSTITUTE(INDIRECT("Eurofins!"&amp;SUBSTITUTE(ADDRESS(1,MATCH(AJ$3,Eurofins!$2:$2,0),4),"1","")&amp;($AN$5+$A42))," ",""),"&lt;",""))*AJ$2&lt;=BT$4,"&lt;"&amp;BT$4,"&lt;"&amp;VALUE(SUBSTITUTE(SUBSTITUTE(INDIRECT("Eurofins!"&amp;SUBSTITUTE(ADDRESS(1,MATCH(AJ$3,Eurofins!$2:$2,0),4),"1","")&amp;($AN$5+$A42))," ",""),"&lt;",""))*AJ$2),ISNUMBER(VALUE(INDIRECT("Eurofins!"&amp;SUBSTITUTE(ADDRESS(1,MATCH(AJ$3,Eurofins!$2:$2,0),4),"1","")&amp;($AN$5+$A42)))),IF(VALUE(INDIRECT("Eurofins!"&amp;SUBSTITUTE(ADDRESS(1,MATCH(AJ$3,Eurofins!$2:$2,0),4),"1","")&amp;($AN$5+$A42)))*AJ$2&lt;=BT$4,"&lt;"&amp;BT$4,VALUE(INDIRECT("Eurofins!"&amp;SUBSTITUTE(ADDRESS(1,MATCH(AJ$3,Eurofins!$2:$2,0),4),"1","")&amp;($AN$5+$A42)))))</f>
        <v>#N/A</v>
      </c>
    </row>
    <row r="43" spans="1:36" x14ac:dyDescent="0.25">
      <c r="A43">
        <f t="shared" ca="1" si="7"/>
        <v>40</v>
      </c>
      <c r="B43" t="e">
        <f t="shared" ca="1" si="6"/>
        <v>#REF!</v>
      </c>
      <c r="C43" t="str">
        <f t="shared" ca="1" si="5"/>
        <v/>
      </c>
      <c r="D43" s="22" t="e">
        <f ca="1">IF(INDIRECT("Eurofins!"&amp;SUBSTITUTE(ADDRESS(1,MATCH(D$3,Eurofins!$2:$2,0),4),"1","")&amp;($AN$5+$A43))=0,"",INDIRECT("Eurofins!"&amp;SUBSTITUTE(ADDRESS(1,MATCH(D$3,Eurofins!$2:$2,0),4),"1","")&amp;($AN$5+$A43)))</f>
        <v>#N/A</v>
      </c>
      <c r="E43" s="22" t="e">
        <f ca="1">_xlfn.IFS(INDIRECT("Eurofins!"&amp;SUBSTITUTE(ADDRESS(1,MATCH(E$3,Eurofins!$2:$2,0),4),"1","")&amp;($AN$5+$A43))=0,"",INDIRECT("Eurofins!"&amp;SUBSTITUTE(ADDRESS(1,MATCH(E$3,Eurofins!$2:$2,0),4),"1","")&amp;($AN$5+$A43))="nd","n.d.",LEFT(INDIRECT("Eurofins!"&amp;SUBSTITUTE(ADDRESS(1,MATCH(E$3,Eurofins!$2:$2,0),4),"1","")&amp;($AN$5+$A43)),2)="&lt; ","&lt;&lt;",LEFT(INDIRECT("Eurofins!"&amp;SUBSTITUTE(ADDRESS(1,MATCH(E$3,Eurofins!$2:$2,0),4),"1","")&amp;($AN$5+$A43)),1)="&lt;","&lt;",NOT(ISERROR(VALUE(INDIRECT("Eurofins!"&amp;SUBSTITUTE(ADDRESS(1,MATCH(E$3,Eurofins!$2:$2,0),4),"1","")&amp;($AN$5+$A43))))),VALUE(INDIRECT("Eurofins!"&amp;SUBSTITUTE(ADDRESS(1,MATCH(E$3,Eurofins!$2:$2,0),4),"1","")&amp;($AN$5+$A43))))</f>
        <v>#N/A</v>
      </c>
      <c r="F43" s="22" t="e">
        <f ca="1">_xlfn.IFS(INDIRECT("Eurofins!"&amp;SUBSTITUTE(ADDRESS(1,MATCH(F$3,Eurofins!$2:$2,0),4),"1","")&amp;($AN$5+$A43))=0,"",INDIRECT("Eurofins!"&amp;SUBSTITUTE(ADDRESS(1,MATCH(F$3,Eurofins!$2:$2,0),4),"1","")&amp;($AN$5+$A43))="nd","n.d.",LEFT(INDIRECT("Eurofins!"&amp;SUBSTITUTE(ADDRESS(1,MATCH(F$3,Eurofins!$2:$2,0),4),"1","")&amp;($AN$5+$A43)),2)="&lt; ","&lt;&lt;",LEFT(INDIRECT("Eurofins!"&amp;SUBSTITUTE(ADDRESS(1,MATCH(F$3,Eurofins!$2:$2,0),4),"1","")&amp;($AN$5+$A43)),1)="&lt;","&lt;",NOT(ISERROR(VALUE(INDIRECT("Eurofins!"&amp;SUBSTITUTE(ADDRESS(1,MATCH(F$3,Eurofins!$2:$2,0),4),"1","")&amp;($AN$5+$A43))))),VALUE(INDIRECT("Eurofins!"&amp;SUBSTITUTE(ADDRESS(1,MATCH(F$3,Eurofins!$2:$2,0),4),"1","")&amp;($AN$5+$A43))))</f>
        <v>#N/A</v>
      </c>
      <c r="G43" s="24" t="e">
        <f ca="1" xml:space="preserve">
_xlfn.LET(_xlpm.GetVal,INDIRECT("Eurofins!"&amp;SUBSTITUTE(ADDRESS(1,MATCH(G$3,Eurofins!$2:$2,0),4),"1","")&amp;($AN$5+$A43)),_xlfn.IFS(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43" s="24" t="e">
        <f ca="1" xml:space="preserve">
_xlfn.LET(_xlpm.GetVal,INDIRECT("Eurofins!"&amp;SUBSTITUTE(ADDRESS(1,MATCH(H$3,Eurofins!$2:$2,0),4),"1","")&amp;($AN$5+$A43)),_xlfn.IFS(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43" s="24" t="e">
        <f ca="1" xml:space="preserve">
_xlfn.LET(_xlpm.GetVal,INDIRECT("Eurofins!"&amp;SUBSTITUTE(ADDRESS(1,MATCH(I$3,Eurofins!$2:$2,0),4),"1","")&amp;($AN$5+$A43)),_xlfn.IFS(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43" s="24" t="e">
        <f ca="1" xml:space="preserve">
_xlfn.LET(_xlpm.GetVal,INDIRECT("Eurofins!"&amp;SUBSTITUTE(ADDRESS(1,MATCH(J$3,Eurofins!$2:$2,0),4),"1","")&amp;($AN$5+$A43)),_xlfn.IFS(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43" s="24" t="e">
        <f ca="1" xml:space="preserve">
_xlfn.LET(_xlpm.GetVal,INDIRECT("Eurofins!"&amp;SUBSTITUTE(ADDRESS(1,MATCH(K$3,Eurofins!$2:$2,0),4),"1","")&amp;($AN$5+$A43)),_xlfn.IFS(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43" s="24" t="e">
        <f ca="1" xml:space="preserve">
_xlfn.LET(_xlpm.GetVal,INDIRECT("Eurofins!"&amp;SUBSTITUTE(ADDRESS(1,MATCH(L$3,Eurofins!$2:$2,0),4),"1","")&amp;($AN$5+$A43)),_xlfn.IFS(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43" s="24" t="e">
        <f ca="1" xml:space="preserve">
_xlfn.LET(_xlpm.GetVal,INDIRECT("Eurofins!"&amp;SUBSTITUTE(ADDRESS(1,MATCH(M$3,Eurofins!$2:$2,0),4),"1","")&amp;($AN$5+$A43)),_xlfn.IFS(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43" s="24" t="e">
        <f ca="1" xml:space="preserve">
_xlfn.LET(_xlpm.GetVal,INDIRECT("Eurofins!"&amp;SUBSTITUTE(ADDRESS(1,MATCH(N$3,Eurofins!$2:$2,0),4),"1","")&amp;($AN$5+$A43)),_xlfn.IFS(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43" s="24" t="e">
        <f ca="1" xml:space="preserve">
_xlfn.LET(_xlpm.GetVal,INDIRECT("Eurofins!"&amp;SUBSTITUTE(ADDRESS(1,MATCH(O$3,Eurofins!$2:$2,0),4),"1","")&amp;($AN$5+$A43)),_xlfn.IFS(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43" s="27" t="e">
        <f ca="1">_xlfn.LET(_xlpm.GetVal,INDIRECT("Eurofins!"&amp;SUBSTITUTE(ADDRESS(1,MATCH(P$3,Eurofins!$2:$2,0),4),"1","")&amp;($AN$5+$A43)),
_xlfn.IFS(
(_xlpm.GetVal)=0,
IF($AR$23,IF(INDIRECT("Eurofins!"&amp;$AR$28&amp;($AN$5+$A43))="nd","n.d.",VALUE(INDIRECT("Eurofins!"&amp;$AR$28&amp;($AN$5+$A43)))),""),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43" s="27" t="e">
        <f ca="1">_xlfn.LET(_xlpm.GetVal,INDIRECT("Eurofins!"&amp;SUBSTITUTE(ADDRESS(1,MATCH(Q$3,Eurofins!$2:$2,0),4),"1","")&amp;($AN$5+$A43)),
_xlfn.IFS(
(_xlpm.GetVal)=0,
IF($AR$15,IF(INDIRECT("Eurofins!"&amp;$AR$20&amp;($AN$5+$A43))="nd","n.d.",VALUE(INDIRECT("Eurofins!"&amp;$AR$20&amp;($AN$5+$A43)))),""),
(_xlpm.GetVal)="nd",
"n.d.",
LEFT(_xlpm.GetVal,1)="&lt;",
IF(Q41&lt;&gt;1,"&lt;"&amp;VALUE(SUBSTITUTE(SUBSTITUTE(_xlpm.GetVal,"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43" s="24" t="e">
        <f ca="1" xml:space="preserve">
_xlfn.LET(_xlpm.GetVal,INDIRECT("Eurofins!"&amp;SUBSTITUTE(ADDRESS(1,MATCH(R$3,Eurofins!$2:$2,0),4),"1","")&amp;($AN$5+$A43)),_xlfn.IFS(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43" s="24" t="e">
        <f ca="1" xml:space="preserve">
_xlfn.LET(_xlpm.GetVal,INDIRECT("Eurofins!"&amp;SUBSTITUTE(ADDRESS(1,MATCH(S$3,Eurofins!$2:$2,0),4),"1","")&amp;($AN$5+$A43)),_xlfn.IFS(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43" s="24" t="e">
        <f ca="1" xml:space="preserve">
_xlfn.LET(_xlpm.GetVal,INDIRECT("Eurofins!"&amp;SUBSTITUTE(ADDRESS(1,MATCH(T$3,Eurofins!$2:$2,0),4),"1","")&amp;($AN$5+$A43)),_xlfn.IFS(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43" s="24" t="e">
        <f ca="1" xml:space="preserve">
_xlfn.LET(_xlpm.GetVal,INDIRECT("Eurofins!"&amp;SUBSTITUTE(ADDRESS(1,MATCH(U$3,Eurofins!$2:$2,0),4),"1","")&amp;($AN$5+$A43)),_xlfn.IFS(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43" s="24" t="e">
        <f ca="1" xml:space="preserve">
_xlfn.LET(_xlpm.GetVal,INDIRECT("Eurofins!"&amp;SUBSTITUTE(ADDRESS(1,MATCH(V$3,Eurofins!$2:$2,0),4),"1","")&amp;($AN$5+$A43)),_xlfn.IFS(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43" s="24" t="e">
        <f ca="1" xml:space="preserve">
_xlfn.LET(_xlpm.GetVal,INDIRECT("Eurofins!"&amp;SUBSTITUTE(ADDRESS(1,MATCH(W$3,Eurofins!$2:$2,0),4),"1","")&amp;($AN$5+$A43)),_xlfn.IFS(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43" s="24" t="e">
        <f ca="1" xml:space="preserve">
_xlfn.LET(_xlpm.GetVal,INDIRECT("Eurofins!"&amp;SUBSTITUTE(ADDRESS(1,MATCH(X$3,Eurofins!$2:$2,0),4),"1","")&amp;($AN$5+$A43)),_xlfn.IFS(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43" s="24" t="e">
        <f ca="1" xml:space="preserve">
_xlfn.LET(_xlpm.GetVal,INDIRECT("Eurofins!"&amp;SUBSTITUTE(ADDRESS(1,MATCH(Y$3,Eurofins!$2:$2,0),4),"1","")&amp;($AN$5+$A43)),_xlfn.IFS(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43" s="24" t="e">
        <f ca="1" xml:space="preserve">
_xlfn.LET(_xlpm.GetVal,INDIRECT("Eurofins!"&amp;SUBSTITUTE(ADDRESS(1,MATCH(Z$3,Eurofins!$2:$2,0),4),"1","")&amp;($AN$5+$A43)),_xlfn.IFS(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43" s="24" t="e">
        <f ca="1" xml:space="preserve">
_xlfn.LET(_xlpm.GetVal,INDIRECT("Eurofins!"&amp;SUBSTITUTE(ADDRESS(1,MATCH(AA$3,Eurofins!$2:$2,0),4),"1","")&amp;($AN$5+$A43)),_xlfn.IFS(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43" s="24" t="e">
        <f ca="1" xml:space="preserve">
_xlfn.LET(_xlpm.GetVal,INDIRECT("Eurofins!"&amp;SUBSTITUTE(ADDRESS(1,MATCH(AB$3,Eurofins!$2:$2,0),4),"1","")&amp;($AN$5+$A43)),_xlfn.IFS(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43" s="24" t="e">
        <f ca="1" xml:space="preserve">
_xlfn.LET(_xlpm.GetVal,INDIRECT("Eurofins!"&amp;SUBSTITUTE(ADDRESS(1,MATCH(AC$3,Eurofins!$2:$2,0),4),"1","")&amp;($AN$5+$A43)),_xlfn.IFS(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43" s="24" t="e">
        <f ca="1" xml:space="preserve">
_xlfn.LET(_xlpm.GetVal,INDIRECT("Eurofins!"&amp;SUBSTITUTE(ADDRESS(1,MATCH(AD$3,Eurofins!$2:$2,0),4),"1","")&amp;($AN$5+$A43)),_xlfn.IFS(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43" s="24" t="e">
        <f ca="1" xml:space="preserve">
_xlfn.LET(_xlpm.GetVal,INDIRECT("Eurofins!"&amp;SUBSTITUTE(ADDRESS(1,MATCH(AE$3,Eurofins!$2:$2,0),4),"1","")&amp;($AN$5+$A43)),_xlfn.IFS(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43" s="24" t="e">
        <f ca="1" xml:space="preserve">
_xlfn.LET(_xlpm.GetVal,INDIRECT("Eurofins!"&amp;SUBSTITUTE(ADDRESS(1,MATCH(AF$3,Eurofins!$2:$2,0),4),"1","")&amp;($AN$5+$A43)),_xlfn.IFS(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43" s="24" t="e">
        <f ca="1" xml:space="preserve">
_xlfn.LET(_xlpm.GetVal,INDIRECT("Eurofins!"&amp;SUBSTITUTE(ADDRESS(1,MATCH(AG$3,Eurofins!$2:$2,0),4),"1","")&amp;($AN$5+$A43)),_xlfn.IFS(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43" s="25" t="str">
        <f ca="1">IF(SUMPRODUCT(--ISERROR(AI43:AJ43))&lt;2,IF(SUMIF(AI43:AJ43,"&lt;&gt;#VALUE!")&lt;=ALS_Jord_Kalk!BQ$4,"&lt;"&amp;ALS_Jord_Kalk!BQ$4,SUMIF(AI43:AJ43,"&lt;&gt;#VALUE!")),"#VALUE!")</f>
        <v>#VALUE!</v>
      </c>
      <c r="AI43" s="24" t="e">
        <f ca="1">_xlfn.IFS(INDIRECT("Eurofins!"&amp;SUBSTITUTE(ADDRESS(1,MATCH(AI$3,Eurofins!$2:$2,0),4),"1","")&amp;($AN$5+$A43))=0,"",INDIRECT("Eurofins!"&amp;SUBSTITUTE(ADDRESS(1,MATCH(AI$3,Eurofins!$2:$2,0),4),"1","")&amp;($AN$5+$A43))="nd","n.d.",LEFT(INDIRECT("Eurofins!"&amp;SUBSTITUTE(ADDRESS(1,MATCH(AI$3,Eurofins!$2:$2,0),4),"1","")&amp;($AN$5+$A43)),2)="&lt; ",IF(VALUE(SUBSTITUTE(SUBSTITUTE(INDIRECT("Eurofins!"&amp;SUBSTITUTE(ADDRESS(1,MATCH(AI$3,Eurofins!$2:$2,0),4),"1","")&amp;($AN$5+$A43))," ",""),"&lt;",""))*AI$2&lt;=BS$4,"&lt;"&amp;BS$4,"&lt;"&amp;VALUE(SUBSTITUTE(SUBSTITUTE(INDIRECT("Eurofins!"&amp;SUBSTITUTE(ADDRESS(1,MATCH(AI$3,Eurofins!$2:$2,0),4),"1","")&amp;($AN$5+$A43))," ",""),"&lt;",""))*AI$2),LEFT(INDIRECT("Eurofins!"&amp;SUBSTITUTE(ADDRESS(1,MATCH(AI$3,Eurofins!$2:$2,0),4),"1","")&amp;($AN$5+$A43)),1)="&lt;",IF(VALUE(SUBSTITUTE(SUBSTITUTE(INDIRECT("Eurofins!"&amp;SUBSTITUTE(ADDRESS(1,MATCH(AI$3,Eurofins!$2:$2,0),4),"1","")&amp;($AN$5+$A43))," ",""),"&lt;",""))*AI$2&lt;=BS$4,"&lt;"&amp;BS$4,"&lt;"&amp;VALUE(SUBSTITUTE(SUBSTITUTE(INDIRECT("Eurofins!"&amp;SUBSTITUTE(ADDRESS(1,MATCH(AI$3,Eurofins!$2:$2,0),4),"1","")&amp;($AN$5+$A43))," ",""),"&lt;",""))*AI$2),ISNUMBER(VALUE(INDIRECT("Eurofins!"&amp;SUBSTITUTE(ADDRESS(1,MATCH(AI$3,Eurofins!$2:$2,0),4),"1","")&amp;($AN$5+$A43)))),IF(VALUE(INDIRECT("Eurofins!"&amp;SUBSTITUTE(ADDRESS(1,MATCH(AI$3,Eurofins!$2:$2,0),4),"1","")&amp;($AN$5+$A43)))*AI$2&lt;=BS$4,"&lt;"&amp;BS$4,VALUE(INDIRECT("Eurofins!"&amp;SUBSTITUTE(ADDRESS(1,MATCH(AI$3,Eurofins!$2:$2,0),4),"1","")&amp;($AN$5+$A43)))))</f>
        <v>#N/A</v>
      </c>
      <c r="AJ43" s="24" t="e">
        <f ca="1">_xlfn.IFS(INDIRECT("Eurofins!"&amp;SUBSTITUTE(ADDRESS(1,MATCH(AJ$3,Eurofins!$2:$2,0),4),"1","")&amp;($AN$5+$A43))=0,"",INDIRECT("Eurofins!"&amp;SUBSTITUTE(ADDRESS(1,MATCH(AJ$3,Eurofins!$2:$2,0),4),"1","")&amp;($AN$5+$A43))="nd","n.d.",LEFT(INDIRECT("Eurofins!"&amp;SUBSTITUTE(ADDRESS(1,MATCH(AJ$3,Eurofins!$2:$2,0),4),"1","")&amp;($AN$5+$A43)),2)="&lt; ",IF(VALUE(SUBSTITUTE(SUBSTITUTE(INDIRECT("Eurofins!"&amp;SUBSTITUTE(ADDRESS(1,MATCH(AJ$3,Eurofins!$2:$2,0),4),"1","")&amp;($AN$5+$A43))," ",""),"&lt;",""))*AJ$2&lt;=BT$4,"&lt;"&amp;BT$4,"&lt;"&amp;VALUE(SUBSTITUTE(SUBSTITUTE(INDIRECT("Eurofins!"&amp;SUBSTITUTE(ADDRESS(1,MATCH(AJ$3,Eurofins!$2:$2,0),4),"1","")&amp;($AN$5+$A43))," ",""),"&lt;",""))*AJ$2),LEFT(INDIRECT("Eurofins!"&amp;SUBSTITUTE(ADDRESS(1,MATCH(AJ$3,Eurofins!$2:$2,0),4),"1","")&amp;($AN$5+$A43)),1)="&lt;",IF(VALUE(SUBSTITUTE(SUBSTITUTE(INDIRECT("Eurofins!"&amp;SUBSTITUTE(ADDRESS(1,MATCH(AJ$3,Eurofins!$2:$2,0),4),"1","")&amp;($AN$5+$A43))," ",""),"&lt;",""))*AJ$2&lt;=BT$4,"&lt;"&amp;BT$4,"&lt;"&amp;VALUE(SUBSTITUTE(SUBSTITUTE(INDIRECT("Eurofins!"&amp;SUBSTITUTE(ADDRESS(1,MATCH(AJ$3,Eurofins!$2:$2,0),4),"1","")&amp;($AN$5+$A43))," ",""),"&lt;",""))*AJ$2),ISNUMBER(VALUE(INDIRECT("Eurofins!"&amp;SUBSTITUTE(ADDRESS(1,MATCH(AJ$3,Eurofins!$2:$2,0),4),"1","")&amp;($AN$5+$A43)))),IF(VALUE(INDIRECT("Eurofins!"&amp;SUBSTITUTE(ADDRESS(1,MATCH(AJ$3,Eurofins!$2:$2,0),4),"1","")&amp;($AN$5+$A43)))*AJ$2&lt;=BT$4,"&lt;"&amp;BT$4,VALUE(INDIRECT("Eurofins!"&amp;SUBSTITUTE(ADDRESS(1,MATCH(AJ$3,Eurofins!$2:$2,0),4),"1","")&amp;($AN$5+$A43)))))</f>
        <v>#N/A</v>
      </c>
    </row>
    <row r="44" spans="1:36" x14ac:dyDescent="0.25">
      <c r="A44">
        <f t="shared" ca="1" si="7"/>
        <v>41</v>
      </c>
      <c r="B44" t="e">
        <f t="shared" ca="1" si="6"/>
        <v>#REF!</v>
      </c>
      <c r="C44" t="str">
        <f t="shared" ca="1" si="5"/>
        <v/>
      </c>
      <c r="D44" s="22" t="e">
        <f ca="1">IF(INDIRECT("Eurofins!"&amp;SUBSTITUTE(ADDRESS(1,MATCH(D$3,Eurofins!$2:$2,0),4),"1","")&amp;($AN$5+$A44))=0,"",INDIRECT("Eurofins!"&amp;SUBSTITUTE(ADDRESS(1,MATCH(D$3,Eurofins!$2:$2,0),4),"1","")&amp;($AN$5+$A44)))</f>
        <v>#N/A</v>
      </c>
      <c r="E44" s="22" t="e">
        <f ca="1">_xlfn.IFS(INDIRECT("Eurofins!"&amp;SUBSTITUTE(ADDRESS(1,MATCH(E$3,Eurofins!$2:$2,0),4),"1","")&amp;($AN$5+$A44))=0,"",INDIRECT("Eurofins!"&amp;SUBSTITUTE(ADDRESS(1,MATCH(E$3,Eurofins!$2:$2,0),4),"1","")&amp;($AN$5+$A44))="nd","n.d.",LEFT(INDIRECT("Eurofins!"&amp;SUBSTITUTE(ADDRESS(1,MATCH(E$3,Eurofins!$2:$2,0),4),"1","")&amp;($AN$5+$A44)),2)="&lt; ","&lt;&lt;",LEFT(INDIRECT("Eurofins!"&amp;SUBSTITUTE(ADDRESS(1,MATCH(E$3,Eurofins!$2:$2,0),4),"1","")&amp;($AN$5+$A44)),1)="&lt;","&lt;",NOT(ISERROR(VALUE(INDIRECT("Eurofins!"&amp;SUBSTITUTE(ADDRESS(1,MATCH(E$3,Eurofins!$2:$2,0),4),"1","")&amp;($AN$5+$A44))))),VALUE(INDIRECT("Eurofins!"&amp;SUBSTITUTE(ADDRESS(1,MATCH(E$3,Eurofins!$2:$2,0),4),"1","")&amp;($AN$5+$A44))))</f>
        <v>#N/A</v>
      </c>
      <c r="F44" s="22" t="e">
        <f ca="1">_xlfn.IFS(INDIRECT("Eurofins!"&amp;SUBSTITUTE(ADDRESS(1,MATCH(F$3,Eurofins!$2:$2,0),4),"1","")&amp;($AN$5+$A44))=0,"",INDIRECT("Eurofins!"&amp;SUBSTITUTE(ADDRESS(1,MATCH(F$3,Eurofins!$2:$2,0),4),"1","")&amp;($AN$5+$A44))="nd","n.d.",LEFT(INDIRECT("Eurofins!"&amp;SUBSTITUTE(ADDRESS(1,MATCH(F$3,Eurofins!$2:$2,0),4),"1","")&amp;($AN$5+$A44)),2)="&lt; ","&lt;&lt;",LEFT(INDIRECT("Eurofins!"&amp;SUBSTITUTE(ADDRESS(1,MATCH(F$3,Eurofins!$2:$2,0),4),"1","")&amp;($AN$5+$A44)),1)="&lt;","&lt;",NOT(ISERROR(VALUE(INDIRECT("Eurofins!"&amp;SUBSTITUTE(ADDRESS(1,MATCH(F$3,Eurofins!$2:$2,0),4),"1","")&amp;($AN$5+$A44))))),VALUE(INDIRECT("Eurofins!"&amp;SUBSTITUTE(ADDRESS(1,MATCH(F$3,Eurofins!$2:$2,0),4),"1","")&amp;($AN$5+$A44))))</f>
        <v>#N/A</v>
      </c>
      <c r="G44" s="24" t="e">
        <f ca="1" xml:space="preserve">
_xlfn.LET(_xlpm.GetVal,INDIRECT("Eurofins!"&amp;SUBSTITUTE(ADDRESS(1,MATCH(G$3,Eurofins!$2:$2,0),4),"1","")&amp;($AN$5+$A44)),_xlfn.IFS(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44" s="24" t="e">
        <f ca="1" xml:space="preserve">
_xlfn.LET(_xlpm.GetVal,INDIRECT("Eurofins!"&amp;SUBSTITUTE(ADDRESS(1,MATCH(H$3,Eurofins!$2:$2,0),4),"1","")&amp;($AN$5+$A44)),_xlfn.IFS(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44" s="24" t="e">
        <f ca="1" xml:space="preserve">
_xlfn.LET(_xlpm.GetVal,INDIRECT("Eurofins!"&amp;SUBSTITUTE(ADDRESS(1,MATCH(I$3,Eurofins!$2:$2,0),4),"1","")&amp;($AN$5+$A44)),_xlfn.IFS(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44" s="24" t="e">
        <f ca="1" xml:space="preserve">
_xlfn.LET(_xlpm.GetVal,INDIRECT("Eurofins!"&amp;SUBSTITUTE(ADDRESS(1,MATCH(J$3,Eurofins!$2:$2,0),4),"1","")&amp;($AN$5+$A44)),_xlfn.IFS(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44" s="24" t="e">
        <f ca="1" xml:space="preserve">
_xlfn.LET(_xlpm.GetVal,INDIRECT("Eurofins!"&amp;SUBSTITUTE(ADDRESS(1,MATCH(K$3,Eurofins!$2:$2,0),4),"1","")&amp;($AN$5+$A44)),_xlfn.IFS(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44" s="24" t="e">
        <f ca="1" xml:space="preserve">
_xlfn.LET(_xlpm.GetVal,INDIRECT("Eurofins!"&amp;SUBSTITUTE(ADDRESS(1,MATCH(L$3,Eurofins!$2:$2,0),4),"1","")&amp;($AN$5+$A44)),_xlfn.IFS(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44" s="24" t="e">
        <f ca="1" xml:space="preserve">
_xlfn.LET(_xlpm.GetVal,INDIRECT("Eurofins!"&amp;SUBSTITUTE(ADDRESS(1,MATCH(M$3,Eurofins!$2:$2,0),4),"1","")&amp;($AN$5+$A44)),_xlfn.IFS(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44" s="24" t="e">
        <f ca="1" xml:space="preserve">
_xlfn.LET(_xlpm.GetVal,INDIRECT("Eurofins!"&amp;SUBSTITUTE(ADDRESS(1,MATCH(N$3,Eurofins!$2:$2,0),4),"1","")&amp;($AN$5+$A44)),_xlfn.IFS(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44" s="24" t="e">
        <f ca="1" xml:space="preserve">
_xlfn.LET(_xlpm.GetVal,INDIRECT("Eurofins!"&amp;SUBSTITUTE(ADDRESS(1,MATCH(O$3,Eurofins!$2:$2,0),4),"1","")&amp;($AN$5+$A44)),_xlfn.IFS(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44" s="27" t="e">
        <f ca="1">_xlfn.LET(_xlpm.GetVal,INDIRECT("Eurofins!"&amp;SUBSTITUTE(ADDRESS(1,MATCH(P$3,Eurofins!$2:$2,0),4),"1","")&amp;($AN$5+$A44)),
_xlfn.IFS(
(_xlpm.GetVal)=0,
IF($AR$23,IF(INDIRECT("Eurofins!"&amp;$AR$28&amp;($AN$5+$A44))="nd","n.d.",VALUE(INDIRECT("Eurofins!"&amp;$AR$28&amp;($AN$5+$A44)))),""),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44" s="27" t="e">
        <f ca="1">_xlfn.LET(_xlpm.GetVal,INDIRECT("Eurofins!"&amp;SUBSTITUTE(ADDRESS(1,MATCH(Q$3,Eurofins!$2:$2,0),4),"1","")&amp;($AN$5+$A44)),
_xlfn.IFS(
(_xlpm.GetVal)=0,
IF($AR$15,IF(INDIRECT("Eurofins!"&amp;$AR$20&amp;($AN$5+$A44))="nd","n.d.",VALUE(INDIRECT("Eurofins!"&amp;$AR$20&amp;($AN$5+$A44)))),""),
(_xlpm.GetVal)="nd",
"n.d.",
LEFT(_xlpm.GetVal,1)="&lt;",
IF(Q42&lt;&gt;1,"&lt;"&amp;VALUE(SUBSTITUTE(SUBSTITUTE(_xlpm.GetVal,"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44" s="24" t="e">
        <f ca="1" xml:space="preserve">
_xlfn.LET(_xlpm.GetVal,INDIRECT("Eurofins!"&amp;SUBSTITUTE(ADDRESS(1,MATCH(R$3,Eurofins!$2:$2,0),4),"1","")&amp;($AN$5+$A44)),_xlfn.IFS(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44" s="24" t="e">
        <f ca="1" xml:space="preserve">
_xlfn.LET(_xlpm.GetVal,INDIRECT("Eurofins!"&amp;SUBSTITUTE(ADDRESS(1,MATCH(S$3,Eurofins!$2:$2,0),4),"1","")&amp;($AN$5+$A44)),_xlfn.IFS(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44" s="24" t="e">
        <f ca="1" xml:space="preserve">
_xlfn.LET(_xlpm.GetVal,INDIRECT("Eurofins!"&amp;SUBSTITUTE(ADDRESS(1,MATCH(T$3,Eurofins!$2:$2,0),4),"1","")&amp;($AN$5+$A44)),_xlfn.IFS(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44" s="24" t="e">
        <f ca="1" xml:space="preserve">
_xlfn.LET(_xlpm.GetVal,INDIRECT("Eurofins!"&amp;SUBSTITUTE(ADDRESS(1,MATCH(U$3,Eurofins!$2:$2,0),4),"1","")&amp;($AN$5+$A44)),_xlfn.IFS(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44" s="24" t="e">
        <f ca="1" xml:space="preserve">
_xlfn.LET(_xlpm.GetVal,INDIRECT("Eurofins!"&amp;SUBSTITUTE(ADDRESS(1,MATCH(V$3,Eurofins!$2:$2,0),4),"1","")&amp;($AN$5+$A44)),_xlfn.IFS(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44" s="24" t="e">
        <f ca="1" xml:space="preserve">
_xlfn.LET(_xlpm.GetVal,INDIRECT("Eurofins!"&amp;SUBSTITUTE(ADDRESS(1,MATCH(W$3,Eurofins!$2:$2,0),4),"1","")&amp;($AN$5+$A44)),_xlfn.IFS(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44" s="24" t="e">
        <f ca="1" xml:space="preserve">
_xlfn.LET(_xlpm.GetVal,INDIRECT("Eurofins!"&amp;SUBSTITUTE(ADDRESS(1,MATCH(X$3,Eurofins!$2:$2,0),4),"1","")&amp;($AN$5+$A44)),_xlfn.IFS(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44" s="24" t="e">
        <f ca="1" xml:space="preserve">
_xlfn.LET(_xlpm.GetVal,INDIRECT("Eurofins!"&amp;SUBSTITUTE(ADDRESS(1,MATCH(Y$3,Eurofins!$2:$2,0),4),"1","")&amp;($AN$5+$A44)),_xlfn.IFS(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44" s="24" t="e">
        <f ca="1" xml:space="preserve">
_xlfn.LET(_xlpm.GetVal,INDIRECT("Eurofins!"&amp;SUBSTITUTE(ADDRESS(1,MATCH(Z$3,Eurofins!$2:$2,0),4),"1","")&amp;($AN$5+$A44)),_xlfn.IFS(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44" s="24" t="e">
        <f ca="1" xml:space="preserve">
_xlfn.LET(_xlpm.GetVal,INDIRECT("Eurofins!"&amp;SUBSTITUTE(ADDRESS(1,MATCH(AA$3,Eurofins!$2:$2,0),4),"1","")&amp;($AN$5+$A44)),_xlfn.IFS(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44" s="24" t="e">
        <f ca="1" xml:space="preserve">
_xlfn.LET(_xlpm.GetVal,INDIRECT("Eurofins!"&amp;SUBSTITUTE(ADDRESS(1,MATCH(AB$3,Eurofins!$2:$2,0),4),"1","")&amp;($AN$5+$A44)),_xlfn.IFS(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44" s="24" t="e">
        <f ca="1" xml:space="preserve">
_xlfn.LET(_xlpm.GetVal,INDIRECT("Eurofins!"&amp;SUBSTITUTE(ADDRESS(1,MATCH(AC$3,Eurofins!$2:$2,0),4),"1","")&amp;($AN$5+$A44)),_xlfn.IFS(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44" s="24" t="e">
        <f ca="1" xml:space="preserve">
_xlfn.LET(_xlpm.GetVal,INDIRECT("Eurofins!"&amp;SUBSTITUTE(ADDRESS(1,MATCH(AD$3,Eurofins!$2:$2,0),4),"1","")&amp;($AN$5+$A44)),_xlfn.IFS(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44" s="24" t="e">
        <f ca="1" xml:space="preserve">
_xlfn.LET(_xlpm.GetVal,INDIRECT("Eurofins!"&amp;SUBSTITUTE(ADDRESS(1,MATCH(AE$3,Eurofins!$2:$2,0),4),"1","")&amp;($AN$5+$A44)),_xlfn.IFS(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44" s="24" t="e">
        <f ca="1" xml:space="preserve">
_xlfn.LET(_xlpm.GetVal,INDIRECT("Eurofins!"&amp;SUBSTITUTE(ADDRESS(1,MATCH(AF$3,Eurofins!$2:$2,0),4),"1","")&amp;($AN$5+$A44)),_xlfn.IFS(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44" s="24" t="e">
        <f ca="1" xml:space="preserve">
_xlfn.LET(_xlpm.GetVal,INDIRECT("Eurofins!"&amp;SUBSTITUTE(ADDRESS(1,MATCH(AG$3,Eurofins!$2:$2,0),4),"1","")&amp;($AN$5+$A44)),_xlfn.IFS(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44" s="25" t="str">
        <f ca="1">IF(SUMPRODUCT(--ISERROR(AI44:AJ44))&lt;2,IF(SUMIF(AI44:AJ44,"&lt;&gt;#VALUE!")&lt;=ALS_Jord_Kalk!BQ$4,"&lt;"&amp;ALS_Jord_Kalk!BQ$4,SUMIF(AI44:AJ44,"&lt;&gt;#VALUE!")),"#VALUE!")</f>
        <v>#VALUE!</v>
      </c>
      <c r="AI44" s="24" t="e">
        <f ca="1">_xlfn.IFS(INDIRECT("Eurofins!"&amp;SUBSTITUTE(ADDRESS(1,MATCH(AI$3,Eurofins!$2:$2,0),4),"1","")&amp;($AN$5+$A44))=0,"",INDIRECT("Eurofins!"&amp;SUBSTITUTE(ADDRESS(1,MATCH(AI$3,Eurofins!$2:$2,0),4),"1","")&amp;($AN$5+$A44))="nd","n.d.",LEFT(INDIRECT("Eurofins!"&amp;SUBSTITUTE(ADDRESS(1,MATCH(AI$3,Eurofins!$2:$2,0),4),"1","")&amp;($AN$5+$A44)),2)="&lt; ",IF(VALUE(SUBSTITUTE(SUBSTITUTE(INDIRECT("Eurofins!"&amp;SUBSTITUTE(ADDRESS(1,MATCH(AI$3,Eurofins!$2:$2,0),4),"1","")&amp;($AN$5+$A44))," ",""),"&lt;",""))*AI$2&lt;=BS$4,"&lt;"&amp;BS$4,"&lt;"&amp;VALUE(SUBSTITUTE(SUBSTITUTE(INDIRECT("Eurofins!"&amp;SUBSTITUTE(ADDRESS(1,MATCH(AI$3,Eurofins!$2:$2,0),4),"1","")&amp;($AN$5+$A44))," ",""),"&lt;",""))*AI$2),LEFT(INDIRECT("Eurofins!"&amp;SUBSTITUTE(ADDRESS(1,MATCH(AI$3,Eurofins!$2:$2,0),4),"1","")&amp;($AN$5+$A44)),1)="&lt;",IF(VALUE(SUBSTITUTE(SUBSTITUTE(INDIRECT("Eurofins!"&amp;SUBSTITUTE(ADDRESS(1,MATCH(AI$3,Eurofins!$2:$2,0),4),"1","")&amp;($AN$5+$A44))," ",""),"&lt;",""))*AI$2&lt;=BS$4,"&lt;"&amp;BS$4,"&lt;"&amp;VALUE(SUBSTITUTE(SUBSTITUTE(INDIRECT("Eurofins!"&amp;SUBSTITUTE(ADDRESS(1,MATCH(AI$3,Eurofins!$2:$2,0),4),"1","")&amp;($AN$5+$A44))," ",""),"&lt;",""))*AI$2),ISNUMBER(VALUE(INDIRECT("Eurofins!"&amp;SUBSTITUTE(ADDRESS(1,MATCH(AI$3,Eurofins!$2:$2,0),4),"1","")&amp;($AN$5+$A44)))),IF(VALUE(INDIRECT("Eurofins!"&amp;SUBSTITUTE(ADDRESS(1,MATCH(AI$3,Eurofins!$2:$2,0),4),"1","")&amp;($AN$5+$A44)))*AI$2&lt;=BS$4,"&lt;"&amp;BS$4,VALUE(INDIRECT("Eurofins!"&amp;SUBSTITUTE(ADDRESS(1,MATCH(AI$3,Eurofins!$2:$2,0),4),"1","")&amp;($AN$5+$A44)))))</f>
        <v>#N/A</v>
      </c>
      <c r="AJ44" s="24" t="e">
        <f ca="1">_xlfn.IFS(INDIRECT("Eurofins!"&amp;SUBSTITUTE(ADDRESS(1,MATCH(AJ$3,Eurofins!$2:$2,0),4),"1","")&amp;($AN$5+$A44))=0,"",INDIRECT("Eurofins!"&amp;SUBSTITUTE(ADDRESS(1,MATCH(AJ$3,Eurofins!$2:$2,0),4),"1","")&amp;($AN$5+$A44))="nd","n.d.",LEFT(INDIRECT("Eurofins!"&amp;SUBSTITUTE(ADDRESS(1,MATCH(AJ$3,Eurofins!$2:$2,0),4),"1","")&amp;($AN$5+$A44)),2)="&lt; ",IF(VALUE(SUBSTITUTE(SUBSTITUTE(INDIRECT("Eurofins!"&amp;SUBSTITUTE(ADDRESS(1,MATCH(AJ$3,Eurofins!$2:$2,0),4),"1","")&amp;($AN$5+$A44))," ",""),"&lt;",""))*AJ$2&lt;=BT$4,"&lt;"&amp;BT$4,"&lt;"&amp;VALUE(SUBSTITUTE(SUBSTITUTE(INDIRECT("Eurofins!"&amp;SUBSTITUTE(ADDRESS(1,MATCH(AJ$3,Eurofins!$2:$2,0),4),"1","")&amp;($AN$5+$A44))," ",""),"&lt;",""))*AJ$2),LEFT(INDIRECT("Eurofins!"&amp;SUBSTITUTE(ADDRESS(1,MATCH(AJ$3,Eurofins!$2:$2,0),4),"1","")&amp;($AN$5+$A44)),1)="&lt;",IF(VALUE(SUBSTITUTE(SUBSTITUTE(INDIRECT("Eurofins!"&amp;SUBSTITUTE(ADDRESS(1,MATCH(AJ$3,Eurofins!$2:$2,0),4),"1","")&amp;($AN$5+$A44))," ",""),"&lt;",""))*AJ$2&lt;=BT$4,"&lt;"&amp;BT$4,"&lt;"&amp;VALUE(SUBSTITUTE(SUBSTITUTE(INDIRECT("Eurofins!"&amp;SUBSTITUTE(ADDRESS(1,MATCH(AJ$3,Eurofins!$2:$2,0),4),"1","")&amp;($AN$5+$A44))," ",""),"&lt;",""))*AJ$2),ISNUMBER(VALUE(INDIRECT("Eurofins!"&amp;SUBSTITUTE(ADDRESS(1,MATCH(AJ$3,Eurofins!$2:$2,0),4),"1","")&amp;($AN$5+$A44)))),IF(VALUE(INDIRECT("Eurofins!"&amp;SUBSTITUTE(ADDRESS(1,MATCH(AJ$3,Eurofins!$2:$2,0),4),"1","")&amp;($AN$5+$A44)))*AJ$2&lt;=BT$4,"&lt;"&amp;BT$4,VALUE(INDIRECT("Eurofins!"&amp;SUBSTITUTE(ADDRESS(1,MATCH(AJ$3,Eurofins!$2:$2,0),4),"1","")&amp;($AN$5+$A44)))))</f>
        <v>#N/A</v>
      </c>
    </row>
    <row r="45" spans="1:36" x14ac:dyDescent="0.25">
      <c r="A45">
        <f t="shared" ca="1" si="7"/>
        <v>42</v>
      </c>
      <c r="B45" t="e">
        <f t="shared" ca="1" si="6"/>
        <v>#REF!</v>
      </c>
      <c r="C45" t="str">
        <f t="shared" ca="1" si="5"/>
        <v/>
      </c>
      <c r="D45" s="22" t="e">
        <f ca="1">IF(INDIRECT("Eurofins!"&amp;SUBSTITUTE(ADDRESS(1,MATCH(D$3,Eurofins!$2:$2,0),4),"1","")&amp;($AN$5+$A45))=0,"",INDIRECT("Eurofins!"&amp;SUBSTITUTE(ADDRESS(1,MATCH(D$3,Eurofins!$2:$2,0),4),"1","")&amp;($AN$5+$A45)))</f>
        <v>#N/A</v>
      </c>
      <c r="E45" s="22" t="e">
        <f ca="1">_xlfn.IFS(INDIRECT("Eurofins!"&amp;SUBSTITUTE(ADDRESS(1,MATCH(E$3,Eurofins!$2:$2,0),4),"1","")&amp;($AN$5+$A45))=0,"",INDIRECT("Eurofins!"&amp;SUBSTITUTE(ADDRESS(1,MATCH(E$3,Eurofins!$2:$2,0),4),"1","")&amp;($AN$5+$A45))="nd","n.d.",LEFT(INDIRECT("Eurofins!"&amp;SUBSTITUTE(ADDRESS(1,MATCH(E$3,Eurofins!$2:$2,0),4),"1","")&amp;($AN$5+$A45)),2)="&lt; ","&lt;&lt;",LEFT(INDIRECT("Eurofins!"&amp;SUBSTITUTE(ADDRESS(1,MATCH(E$3,Eurofins!$2:$2,0),4),"1","")&amp;($AN$5+$A45)),1)="&lt;","&lt;",NOT(ISERROR(VALUE(INDIRECT("Eurofins!"&amp;SUBSTITUTE(ADDRESS(1,MATCH(E$3,Eurofins!$2:$2,0),4),"1","")&amp;($AN$5+$A45))))),VALUE(INDIRECT("Eurofins!"&amp;SUBSTITUTE(ADDRESS(1,MATCH(E$3,Eurofins!$2:$2,0),4),"1","")&amp;($AN$5+$A45))))</f>
        <v>#N/A</v>
      </c>
      <c r="F45" s="22" t="e">
        <f ca="1">_xlfn.IFS(INDIRECT("Eurofins!"&amp;SUBSTITUTE(ADDRESS(1,MATCH(F$3,Eurofins!$2:$2,0),4),"1","")&amp;($AN$5+$A45))=0,"",INDIRECT("Eurofins!"&amp;SUBSTITUTE(ADDRESS(1,MATCH(F$3,Eurofins!$2:$2,0),4),"1","")&amp;($AN$5+$A45))="nd","n.d.",LEFT(INDIRECT("Eurofins!"&amp;SUBSTITUTE(ADDRESS(1,MATCH(F$3,Eurofins!$2:$2,0),4),"1","")&amp;($AN$5+$A45)),2)="&lt; ","&lt;&lt;",LEFT(INDIRECT("Eurofins!"&amp;SUBSTITUTE(ADDRESS(1,MATCH(F$3,Eurofins!$2:$2,0),4),"1","")&amp;($AN$5+$A45)),1)="&lt;","&lt;",NOT(ISERROR(VALUE(INDIRECT("Eurofins!"&amp;SUBSTITUTE(ADDRESS(1,MATCH(F$3,Eurofins!$2:$2,0),4),"1","")&amp;($AN$5+$A45))))),VALUE(INDIRECT("Eurofins!"&amp;SUBSTITUTE(ADDRESS(1,MATCH(F$3,Eurofins!$2:$2,0),4),"1","")&amp;($AN$5+$A45))))</f>
        <v>#N/A</v>
      </c>
      <c r="G45" s="24" t="e">
        <f ca="1" xml:space="preserve">
_xlfn.LET(_xlpm.GetVal,INDIRECT("Eurofins!"&amp;SUBSTITUTE(ADDRESS(1,MATCH(G$3,Eurofins!$2:$2,0),4),"1","")&amp;($AN$5+$A45)),_xlfn.IFS(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45" s="24" t="e">
        <f ca="1" xml:space="preserve">
_xlfn.LET(_xlpm.GetVal,INDIRECT("Eurofins!"&amp;SUBSTITUTE(ADDRESS(1,MATCH(H$3,Eurofins!$2:$2,0),4),"1","")&amp;($AN$5+$A45)),_xlfn.IFS(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45" s="24" t="e">
        <f ca="1" xml:space="preserve">
_xlfn.LET(_xlpm.GetVal,INDIRECT("Eurofins!"&amp;SUBSTITUTE(ADDRESS(1,MATCH(I$3,Eurofins!$2:$2,0),4),"1","")&amp;($AN$5+$A45)),_xlfn.IFS(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45" s="24" t="e">
        <f ca="1" xml:space="preserve">
_xlfn.LET(_xlpm.GetVal,INDIRECT("Eurofins!"&amp;SUBSTITUTE(ADDRESS(1,MATCH(J$3,Eurofins!$2:$2,0),4),"1","")&amp;($AN$5+$A45)),_xlfn.IFS(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45" s="24" t="e">
        <f ca="1" xml:space="preserve">
_xlfn.LET(_xlpm.GetVal,INDIRECT("Eurofins!"&amp;SUBSTITUTE(ADDRESS(1,MATCH(K$3,Eurofins!$2:$2,0),4),"1","")&amp;($AN$5+$A45)),_xlfn.IFS(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45" s="24" t="e">
        <f ca="1" xml:space="preserve">
_xlfn.LET(_xlpm.GetVal,INDIRECT("Eurofins!"&amp;SUBSTITUTE(ADDRESS(1,MATCH(L$3,Eurofins!$2:$2,0),4),"1","")&amp;($AN$5+$A45)),_xlfn.IFS(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45" s="24" t="e">
        <f ca="1" xml:space="preserve">
_xlfn.LET(_xlpm.GetVal,INDIRECT("Eurofins!"&amp;SUBSTITUTE(ADDRESS(1,MATCH(M$3,Eurofins!$2:$2,0),4),"1","")&amp;($AN$5+$A45)),_xlfn.IFS(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45" s="24" t="e">
        <f ca="1" xml:space="preserve">
_xlfn.LET(_xlpm.GetVal,INDIRECT("Eurofins!"&amp;SUBSTITUTE(ADDRESS(1,MATCH(N$3,Eurofins!$2:$2,0),4),"1","")&amp;($AN$5+$A45)),_xlfn.IFS(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45" s="24" t="e">
        <f ca="1" xml:space="preserve">
_xlfn.LET(_xlpm.GetVal,INDIRECT("Eurofins!"&amp;SUBSTITUTE(ADDRESS(1,MATCH(O$3,Eurofins!$2:$2,0),4),"1","")&amp;($AN$5+$A45)),_xlfn.IFS(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45" s="27" t="e">
        <f ca="1">_xlfn.LET(_xlpm.GetVal,INDIRECT("Eurofins!"&amp;SUBSTITUTE(ADDRESS(1,MATCH(P$3,Eurofins!$2:$2,0),4),"1","")&amp;($AN$5+$A45)),
_xlfn.IFS(
(_xlpm.GetVal)=0,
IF($AR$23,IF(INDIRECT("Eurofins!"&amp;$AR$28&amp;($AN$5+$A45))="nd","n.d.",VALUE(INDIRECT("Eurofins!"&amp;$AR$28&amp;($AN$5+$A45)))),""),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45" s="27" t="e">
        <f ca="1">_xlfn.LET(_xlpm.GetVal,INDIRECT("Eurofins!"&amp;SUBSTITUTE(ADDRESS(1,MATCH(Q$3,Eurofins!$2:$2,0),4),"1","")&amp;($AN$5+$A45)),
_xlfn.IFS(
(_xlpm.GetVal)=0,
IF($AR$15,IF(INDIRECT("Eurofins!"&amp;$AR$20&amp;($AN$5+$A45))="nd","n.d.",VALUE(INDIRECT("Eurofins!"&amp;$AR$20&amp;($AN$5+$A45)))),""),
(_xlpm.GetVal)="nd",
"n.d.",
LEFT(_xlpm.GetVal,1)="&lt;",
IF(Q43&lt;&gt;1,"&lt;"&amp;VALUE(SUBSTITUTE(SUBSTITUTE(_xlpm.GetVal,"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45" s="24" t="e">
        <f ca="1" xml:space="preserve">
_xlfn.LET(_xlpm.GetVal,INDIRECT("Eurofins!"&amp;SUBSTITUTE(ADDRESS(1,MATCH(R$3,Eurofins!$2:$2,0),4),"1","")&amp;($AN$5+$A45)),_xlfn.IFS(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45" s="24" t="e">
        <f ca="1" xml:space="preserve">
_xlfn.LET(_xlpm.GetVal,INDIRECT("Eurofins!"&amp;SUBSTITUTE(ADDRESS(1,MATCH(S$3,Eurofins!$2:$2,0),4),"1","")&amp;($AN$5+$A45)),_xlfn.IFS(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45" s="24" t="e">
        <f ca="1" xml:space="preserve">
_xlfn.LET(_xlpm.GetVal,INDIRECT("Eurofins!"&amp;SUBSTITUTE(ADDRESS(1,MATCH(T$3,Eurofins!$2:$2,0),4),"1","")&amp;($AN$5+$A45)),_xlfn.IFS(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45" s="24" t="e">
        <f ca="1" xml:space="preserve">
_xlfn.LET(_xlpm.GetVal,INDIRECT("Eurofins!"&amp;SUBSTITUTE(ADDRESS(1,MATCH(U$3,Eurofins!$2:$2,0),4),"1","")&amp;($AN$5+$A45)),_xlfn.IFS(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45" s="24" t="e">
        <f ca="1" xml:space="preserve">
_xlfn.LET(_xlpm.GetVal,INDIRECT("Eurofins!"&amp;SUBSTITUTE(ADDRESS(1,MATCH(V$3,Eurofins!$2:$2,0),4),"1","")&amp;($AN$5+$A45)),_xlfn.IFS(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45" s="24" t="e">
        <f ca="1" xml:space="preserve">
_xlfn.LET(_xlpm.GetVal,INDIRECT("Eurofins!"&amp;SUBSTITUTE(ADDRESS(1,MATCH(W$3,Eurofins!$2:$2,0),4),"1","")&amp;($AN$5+$A45)),_xlfn.IFS(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45" s="24" t="e">
        <f ca="1" xml:space="preserve">
_xlfn.LET(_xlpm.GetVal,INDIRECT("Eurofins!"&amp;SUBSTITUTE(ADDRESS(1,MATCH(X$3,Eurofins!$2:$2,0),4),"1","")&amp;($AN$5+$A45)),_xlfn.IFS(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45" s="24" t="e">
        <f ca="1" xml:space="preserve">
_xlfn.LET(_xlpm.GetVal,INDIRECT("Eurofins!"&amp;SUBSTITUTE(ADDRESS(1,MATCH(Y$3,Eurofins!$2:$2,0),4),"1","")&amp;($AN$5+$A45)),_xlfn.IFS(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45" s="24" t="e">
        <f ca="1" xml:space="preserve">
_xlfn.LET(_xlpm.GetVal,INDIRECT("Eurofins!"&amp;SUBSTITUTE(ADDRESS(1,MATCH(Z$3,Eurofins!$2:$2,0),4),"1","")&amp;($AN$5+$A45)),_xlfn.IFS(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45" s="24" t="e">
        <f ca="1" xml:space="preserve">
_xlfn.LET(_xlpm.GetVal,INDIRECT("Eurofins!"&amp;SUBSTITUTE(ADDRESS(1,MATCH(AA$3,Eurofins!$2:$2,0),4),"1","")&amp;($AN$5+$A45)),_xlfn.IFS(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45" s="24" t="e">
        <f ca="1" xml:space="preserve">
_xlfn.LET(_xlpm.GetVal,INDIRECT("Eurofins!"&amp;SUBSTITUTE(ADDRESS(1,MATCH(AB$3,Eurofins!$2:$2,0),4),"1","")&amp;($AN$5+$A45)),_xlfn.IFS(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45" s="24" t="e">
        <f ca="1" xml:space="preserve">
_xlfn.LET(_xlpm.GetVal,INDIRECT("Eurofins!"&amp;SUBSTITUTE(ADDRESS(1,MATCH(AC$3,Eurofins!$2:$2,0),4),"1","")&amp;($AN$5+$A45)),_xlfn.IFS(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45" s="24" t="e">
        <f ca="1" xml:space="preserve">
_xlfn.LET(_xlpm.GetVal,INDIRECT("Eurofins!"&amp;SUBSTITUTE(ADDRESS(1,MATCH(AD$3,Eurofins!$2:$2,0),4),"1","")&amp;($AN$5+$A45)),_xlfn.IFS(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45" s="24" t="e">
        <f ca="1" xml:space="preserve">
_xlfn.LET(_xlpm.GetVal,INDIRECT("Eurofins!"&amp;SUBSTITUTE(ADDRESS(1,MATCH(AE$3,Eurofins!$2:$2,0),4),"1","")&amp;($AN$5+$A45)),_xlfn.IFS(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45" s="24" t="e">
        <f ca="1" xml:space="preserve">
_xlfn.LET(_xlpm.GetVal,INDIRECT("Eurofins!"&amp;SUBSTITUTE(ADDRESS(1,MATCH(AF$3,Eurofins!$2:$2,0),4),"1","")&amp;($AN$5+$A45)),_xlfn.IFS(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45" s="24" t="e">
        <f ca="1" xml:space="preserve">
_xlfn.LET(_xlpm.GetVal,INDIRECT("Eurofins!"&amp;SUBSTITUTE(ADDRESS(1,MATCH(AG$3,Eurofins!$2:$2,0),4),"1","")&amp;($AN$5+$A45)),_xlfn.IFS(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45" s="25" t="str">
        <f ca="1">IF(SUMPRODUCT(--ISERROR(AI45:AJ45))&lt;2,IF(SUMIF(AI45:AJ45,"&lt;&gt;#VALUE!")&lt;=ALS_Jord_Kalk!BQ$4,"&lt;"&amp;ALS_Jord_Kalk!BQ$4,SUMIF(AI45:AJ45,"&lt;&gt;#VALUE!")),"#VALUE!")</f>
        <v>#VALUE!</v>
      </c>
      <c r="AI45" s="24" t="e">
        <f ca="1">_xlfn.IFS(INDIRECT("Eurofins!"&amp;SUBSTITUTE(ADDRESS(1,MATCH(AI$3,Eurofins!$2:$2,0),4),"1","")&amp;($AN$5+$A45))=0,"",INDIRECT("Eurofins!"&amp;SUBSTITUTE(ADDRESS(1,MATCH(AI$3,Eurofins!$2:$2,0),4),"1","")&amp;($AN$5+$A45))="nd","n.d.",LEFT(INDIRECT("Eurofins!"&amp;SUBSTITUTE(ADDRESS(1,MATCH(AI$3,Eurofins!$2:$2,0),4),"1","")&amp;($AN$5+$A45)),2)="&lt; ",IF(VALUE(SUBSTITUTE(SUBSTITUTE(INDIRECT("Eurofins!"&amp;SUBSTITUTE(ADDRESS(1,MATCH(AI$3,Eurofins!$2:$2,0),4),"1","")&amp;($AN$5+$A45))," ",""),"&lt;",""))*AI$2&lt;=BS$4,"&lt;"&amp;BS$4,"&lt;"&amp;VALUE(SUBSTITUTE(SUBSTITUTE(INDIRECT("Eurofins!"&amp;SUBSTITUTE(ADDRESS(1,MATCH(AI$3,Eurofins!$2:$2,0),4),"1","")&amp;($AN$5+$A45))," ",""),"&lt;",""))*AI$2),LEFT(INDIRECT("Eurofins!"&amp;SUBSTITUTE(ADDRESS(1,MATCH(AI$3,Eurofins!$2:$2,0),4),"1","")&amp;($AN$5+$A45)),1)="&lt;",IF(VALUE(SUBSTITUTE(SUBSTITUTE(INDIRECT("Eurofins!"&amp;SUBSTITUTE(ADDRESS(1,MATCH(AI$3,Eurofins!$2:$2,0),4),"1","")&amp;($AN$5+$A45))," ",""),"&lt;",""))*AI$2&lt;=BS$4,"&lt;"&amp;BS$4,"&lt;"&amp;VALUE(SUBSTITUTE(SUBSTITUTE(INDIRECT("Eurofins!"&amp;SUBSTITUTE(ADDRESS(1,MATCH(AI$3,Eurofins!$2:$2,0),4),"1","")&amp;($AN$5+$A45))," ",""),"&lt;",""))*AI$2),ISNUMBER(VALUE(INDIRECT("Eurofins!"&amp;SUBSTITUTE(ADDRESS(1,MATCH(AI$3,Eurofins!$2:$2,0),4),"1","")&amp;($AN$5+$A45)))),IF(VALUE(INDIRECT("Eurofins!"&amp;SUBSTITUTE(ADDRESS(1,MATCH(AI$3,Eurofins!$2:$2,0),4),"1","")&amp;($AN$5+$A45)))*AI$2&lt;=BS$4,"&lt;"&amp;BS$4,VALUE(INDIRECT("Eurofins!"&amp;SUBSTITUTE(ADDRESS(1,MATCH(AI$3,Eurofins!$2:$2,0),4),"1","")&amp;($AN$5+$A45)))))</f>
        <v>#N/A</v>
      </c>
      <c r="AJ45" s="24" t="e">
        <f ca="1">_xlfn.IFS(INDIRECT("Eurofins!"&amp;SUBSTITUTE(ADDRESS(1,MATCH(AJ$3,Eurofins!$2:$2,0),4),"1","")&amp;($AN$5+$A45))=0,"",INDIRECT("Eurofins!"&amp;SUBSTITUTE(ADDRESS(1,MATCH(AJ$3,Eurofins!$2:$2,0),4),"1","")&amp;($AN$5+$A45))="nd","n.d.",LEFT(INDIRECT("Eurofins!"&amp;SUBSTITUTE(ADDRESS(1,MATCH(AJ$3,Eurofins!$2:$2,0),4),"1","")&amp;($AN$5+$A45)),2)="&lt; ",IF(VALUE(SUBSTITUTE(SUBSTITUTE(INDIRECT("Eurofins!"&amp;SUBSTITUTE(ADDRESS(1,MATCH(AJ$3,Eurofins!$2:$2,0),4),"1","")&amp;($AN$5+$A45))," ",""),"&lt;",""))*AJ$2&lt;=BT$4,"&lt;"&amp;BT$4,"&lt;"&amp;VALUE(SUBSTITUTE(SUBSTITUTE(INDIRECT("Eurofins!"&amp;SUBSTITUTE(ADDRESS(1,MATCH(AJ$3,Eurofins!$2:$2,0),4),"1","")&amp;($AN$5+$A45))," ",""),"&lt;",""))*AJ$2),LEFT(INDIRECT("Eurofins!"&amp;SUBSTITUTE(ADDRESS(1,MATCH(AJ$3,Eurofins!$2:$2,0),4),"1","")&amp;($AN$5+$A45)),1)="&lt;",IF(VALUE(SUBSTITUTE(SUBSTITUTE(INDIRECT("Eurofins!"&amp;SUBSTITUTE(ADDRESS(1,MATCH(AJ$3,Eurofins!$2:$2,0),4),"1","")&amp;($AN$5+$A45))," ",""),"&lt;",""))*AJ$2&lt;=BT$4,"&lt;"&amp;BT$4,"&lt;"&amp;VALUE(SUBSTITUTE(SUBSTITUTE(INDIRECT("Eurofins!"&amp;SUBSTITUTE(ADDRESS(1,MATCH(AJ$3,Eurofins!$2:$2,0),4),"1","")&amp;($AN$5+$A45))," ",""),"&lt;",""))*AJ$2),ISNUMBER(VALUE(INDIRECT("Eurofins!"&amp;SUBSTITUTE(ADDRESS(1,MATCH(AJ$3,Eurofins!$2:$2,0),4),"1","")&amp;($AN$5+$A45)))),IF(VALUE(INDIRECT("Eurofins!"&amp;SUBSTITUTE(ADDRESS(1,MATCH(AJ$3,Eurofins!$2:$2,0),4),"1","")&amp;($AN$5+$A45)))*AJ$2&lt;=BT$4,"&lt;"&amp;BT$4,VALUE(INDIRECT("Eurofins!"&amp;SUBSTITUTE(ADDRESS(1,MATCH(AJ$3,Eurofins!$2:$2,0),4),"1","")&amp;($AN$5+$A45)))))</f>
        <v>#N/A</v>
      </c>
    </row>
    <row r="46" spans="1:36" x14ac:dyDescent="0.25">
      <c r="A46">
        <f t="shared" ca="1" si="7"/>
        <v>43</v>
      </c>
      <c r="B46" t="e">
        <f t="shared" ca="1" si="6"/>
        <v>#REF!</v>
      </c>
      <c r="C46" t="str">
        <f t="shared" ca="1" si="5"/>
        <v/>
      </c>
      <c r="D46" s="22" t="e">
        <f ca="1">IF(INDIRECT("Eurofins!"&amp;SUBSTITUTE(ADDRESS(1,MATCH(D$3,Eurofins!$2:$2,0),4),"1","")&amp;($AN$5+$A46))=0,"",INDIRECT("Eurofins!"&amp;SUBSTITUTE(ADDRESS(1,MATCH(D$3,Eurofins!$2:$2,0),4),"1","")&amp;($AN$5+$A46)))</f>
        <v>#N/A</v>
      </c>
      <c r="E46" s="22" t="e">
        <f ca="1">_xlfn.IFS(INDIRECT("Eurofins!"&amp;SUBSTITUTE(ADDRESS(1,MATCH(E$3,Eurofins!$2:$2,0),4),"1","")&amp;($AN$5+$A46))=0,"",INDIRECT("Eurofins!"&amp;SUBSTITUTE(ADDRESS(1,MATCH(E$3,Eurofins!$2:$2,0),4),"1","")&amp;($AN$5+$A46))="nd","n.d.",LEFT(INDIRECT("Eurofins!"&amp;SUBSTITUTE(ADDRESS(1,MATCH(E$3,Eurofins!$2:$2,0),4),"1","")&amp;($AN$5+$A46)),2)="&lt; ","&lt;&lt;",LEFT(INDIRECT("Eurofins!"&amp;SUBSTITUTE(ADDRESS(1,MATCH(E$3,Eurofins!$2:$2,0),4),"1","")&amp;($AN$5+$A46)),1)="&lt;","&lt;",NOT(ISERROR(VALUE(INDIRECT("Eurofins!"&amp;SUBSTITUTE(ADDRESS(1,MATCH(E$3,Eurofins!$2:$2,0),4),"1","")&amp;($AN$5+$A46))))),VALUE(INDIRECT("Eurofins!"&amp;SUBSTITUTE(ADDRESS(1,MATCH(E$3,Eurofins!$2:$2,0),4),"1","")&amp;($AN$5+$A46))))</f>
        <v>#N/A</v>
      </c>
      <c r="F46" s="22" t="e">
        <f ca="1">_xlfn.IFS(INDIRECT("Eurofins!"&amp;SUBSTITUTE(ADDRESS(1,MATCH(F$3,Eurofins!$2:$2,0),4),"1","")&amp;($AN$5+$A46))=0,"",INDIRECT("Eurofins!"&amp;SUBSTITUTE(ADDRESS(1,MATCH(F$3,Eurofins!$2:$2,0),4),"1","")&amp;($AN$5+$A46))="nd","n.d.",LEFT(INDIRECT("Eurofins!"&amp;SUBSTITUTE(ADDRESS(1,MATCH(F$3,Eurofins!$2:$2,0),4),"1","")&amp;($AN$5+$A46)),2)="&lt; ","&lt;&lt;",LEFT(INDIRECT("Eurofins!"&amp;SUBSTITUTE(ADDRESS(1,MATCH(F$3,Eurofins!$2:$2,0),4),"1","")&amp;($AN$5+$A46)),1)="&lt;","&lt;",NOT(ISERROR(VALUE(INDIRECT("Eurofins!"&amp;SUBSTITUTE(ADDRESS(1,MATCH(F$3,Eurofins!$2:$2,0),4),"1","")&amp;($AN$5+$A46))))),VALUE(INDIRECT("Eurofins!"&amp;SUBSTITUTE(ADDRESS(1,MATCH(F$3,Eurofins!$2:$2,0),4),"1","")&amp;($AN$5+$A46))))</f>
        <v>#N/A</v>
      </c>
      <c r="G46" s="24" t="e">
        <f ca="1" xml:space="preserve">
_xlfn.LET(_xlpm.GetVal,INDIRECT("Eurofins!"&amp;SUBSTITUTE(ADDRESS(1,MATCH(G$3,Eurofins!$2:$2,0),4),"1","")&amp;($AN$5+$A46)),_xlfn.IFS(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46" s="24" t="e">
        <f ca="1" xml:space="preserve">
_xlfn.LET(_xlpm.GetVal,INDIRECT("Eurofins!"&amp;SUBSTITUTE(ADDRESS(1,MATCH(H$3,Eurofins!$2:$2,0),4),"1","")&amp;($AN$5+$A46)),_xlfn.IFS(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46" s="24" t="e">
        <f ca="1" xml:space="preserve">
_xlfn.LET(_xlpm.GetVal,INDIRECT("Eurofins!"&amp;SUBSTITUTE(ADDRESS(1,MATCH(I$3,Eurofins!$2:$2,0),4),"1","")&amp;($AN$5+$A46)),_xlfn.IFS(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46" s="24" t="e">
        <f ca="1" xml:space="preserve">
_xlfn.LET(_xlpm.GetVal,INDIRECT("Eurofins!"&amp;SUBSTITUTE(ADDRESS(1,MATCH(J$3,Eurofins!$2:$2,0),4),"1","")&amp;($AN$5+$A46)),_xlfn.IFS(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46" s="24" t="e">
        <f ca="1" xml:space="preserve">
_xlfn.LET(_xlpm.GetVal,INDIRECT("Eurofins!"&amp;SUBSTITUTE(ADDRESS(1,MATCH(K$3,Eurofins!$2:$2,0),4),"1","")&amp;($AN$5+$A46)),_xlfn.IFS(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46" s="24" t="e">
        <f ca="1" xml:space="preserve">
_xlfn.LET(_xlpm.GetVal,INDIRECT("Eurofins!"&amp;SUBSTITUTE(ADDRESS(1,MATCH(L$3,Eurofins!$2:$2,0),4),"1","")&amp;($AN$5+$A46)),_xlfn.IFS(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46" s="24" t="e">
        <f ca="1" xml:space="preserve">
_xlfn.LET(_xlpm.GetVal,INDIRECT("Eurofins!"&amp;SUBSTITUTE(ADDRESS(1,MATCH(M$3,Eurofins!$2:$2,0),4),"1","")&amp;($AN$5+$A46)),_xlfn.IFS(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46" s="24" t="e">
        <f ca="1" xml:space="preserve">
_xlfn.LET(_xlpm.GetVal,INDIRECT("Eurofins!"&amp;SUBSTITUTE(ADDRESS(1,MATCH(N$3,Eurofins!$2:$2,0),4),"1","")&amp;($AN$5+$A46)),_xlfn.IFS(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46" s="24" t="e">
        <f ca="1" xml:space="preserve">
_xlfn.LET(_xlpm.GetVal,INDIRECT("Eurofins!"&amp;SUBSTITUTE(ADDRESS(1,MATCH(O$3,Eurofins!$2:$2,0),4),"1","")&amp;($AN$5+$A46)),_xlfn.IFS(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46" s="27" t="e">
        <f ca="1">_xlfn.LET(_xlpm.GetVal,INDIRECT("Eurofins!"&amp;SUBSTITUTE(ADDRESS(1,MATCH(P$3,Eurofins!$2:$2,0),4),"1","")&amp;($AN$5+$A46)),
_xlfn.IFS(
(_xlpm.GetVal)=0,
IF($AR$23,IF(INDIRECT("Eurofins!"&amp;$AR$28&amp;($AN$5+$A46))="nd","n.d.",VALUE(INDIRECT("Eurofins!"&amp;$AR$28&amp;($AN$5+$A46)))),""),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46" s="27" t="e">
        <f ca="1">_xlfn.LET(_xlpm.GetVal,INDIRECT("Eurofins!"&amp;SUBSTITUTE(ADDRESS(1,MATCH(Q$3,Eurofins!$2:$2,0),4),"1","")&amp;($AN$5+$A46)),
_xlfn.IFS(
(_xlpm.GetVal)=0,
IF($AR$15,IF(INDIRECT("Eurofins!"&amp;$AR$20&amp;($AN$5+$A46))="nd","n.d.",VALUE(INDIRECT("Eurofins!"&amp;$AR$20&amp;($AN$5+$A46)))),""),
(_xlpm.GetVal)="nd",
"n.d.",
LEFT(_xlpm.GetVal,1)="&lt;",
IF(Q44&lt;&gt;1,"&lt;"&amp;VALUE(SUBSTITUTE(SUBSTITUTE(_xlpm.GetVal,"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46" s="24" t="e">
        <f ca="1" xml:space="preserve">
_xlfn.LET(_xlpm.GetVal,INDIRECT("Eurofins!"&amp;SUBSTITUTE(ADDRESS(1,MATCH(R$3,Eurofins!$2:$2,0),4),"1","")&amp;($AN$5+$A46)),_xlfn.IFS(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46" s="24" t="e">
        <f ca="1" xml:space="preserve">
_xlfn.LET(_xlpm.GetVal,INDIRECT("Eurofins!"&amp;SUBSTITUTE(ADDRESS(1,MATCH(S$3,Eurofins!$2:$2,0),4),"1","")&amp;($AN$5+$A46)),_xlfn.IFS(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46" s="24" t="e">
        <f ca="1" xml:space="preserve">
_xlfn.LET(_xlpm.GetVal,INDIRECT("Eurofins!"&amp;SUBSTITUTE(ADDRESS(1,MATCH(T$3,Eurofins!$2:$2,0),4),"1","")&amp;($AN$5+$A46)),_xlfn.IFS(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46" s="24" t="e">
        <f ca="1" xml:space="preserve">
_xlfn.LET(_xlpm.GetVal,INDIRECT("Eurofins!"&amp;SUBSTITUTE(ADDRESS(1,MATCH(U$3,Eurofins!$2:$2,0),4),"1","")&amp;($AN$5+$A46)),_xlfn.IFS(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46" s="24" t="e">
        <f ca="1" xml:space="preserve">
_xlfn.LET(_xlpm.GetVal,INDIRECT("Eurofins!"&amp;SUBSTITUTE(ADDRESS(1,MATCH(V$3,Eurofins!$2:$2,0),4),"1","")&amp;($AN$5+$A46)),_xlfn.IFS(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46" s="24" t="e">
        <f ca="1" xml:space="preserve">
_xlfn.LET(_xlpm.GetVal,INDIRECT("Eurofins!"&amp;SUBSTITUTE(ADDRESS(1,MATCH(W$3,Eurofins!$2:$2,0),4),"1","")&amp;($AN$5+$A46)),_xlfn.IFS(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46" s="24" t="e">
        <f ca="1" xml:space="preserve">
_xlfn.LET(_xlpm.GetVal,INDIRECT("Eurofins!"&amp;SUBSTITUTE(ADDRESS(1,MATCH(X$3,Eurofins!$2:$2,0),4),"1","")&amp;($AN$5+$A46)),_xlfn.IFS(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46" s="24" t="e">
        <f ca="1" xml:space="preserve">
_xlfn.LET(_xlpm.GetVal,INDIRECT("Eurofins!"&amp;SUBSTITUTE(ADDRESS(1,MATCH(Y$3,Eurofins!$2:$2,0),4),"1","")&amp;($AN$5+$A46)),_xlfn.IFS(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46" s="24" t="e">
        <f ca="1" xml:space="preserve">
_xlfn.LET(_xlpm.GetVal,INDIRECT("Eurofins!"&amp;SUBSTITUTE(ADDRESS(1,MATCH(Z$3,Eurofins!$2:$2,0),4),"1","")&amp;($AN$5+$A46)),_xlfn.IFS(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46" s="24" t="e">
        <f ca="1" xml:space="preserve">
_xlfn.LET(_xlpm.GetVal,INDIRECT("Eurofins!"&amp;SUBSTITUTE(ADDRESS(1,MATCH(AA$3,Eurofins!$2:$2,0),4),"1","")&amp;($AN$5+$A46)),_xlfn.IFS(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46" s="24" t="e">
        <f ca="1" xml:space="preserve">
_xlfn.LET(_xlpm.GetVal,INDIRECT("Eurofins!"&amp;SUBSTITUTE(ADDRESS(1,MATCH(AB$3,Eurofins!$2:$2,0),4),"1","")&amp;($AN$5+$A46)),_xlfn.IFS(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46" s="24" t="e">
        <f ca="1" xml:space="preserve">
_xlfn.LET(_xlpm.GetVal,INDIRECT("Eurofins!"&amp;SUBSTITUTE(ADDRESS(1,MATCH(AC$3,Eurofins!$2:$2,0),4),"1","")&amp;($AN$5+$A46)),_xlfn.IFS(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46" s="24" t="e">
        <f ca="1" xml:space="preserve">
_xlfn.LET(_xlpm.GetVal,INDIRECT("Eurofins!"&amp;SUBSTITUTE(ADDRESS(1,MATCH(AD$3,Eurofins!$2:$2,0),4),"1","")&amp;($AN$5+$A46)),_xlfn.IFS(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46" s="24" t="e">
        <f ca="1" xml:space="preserve">
_xlfn.LET(_xlpm.GetVal,INDIRECT("Eurofins!"&amp;SUBSTITUTE(ADDRESS(1,MATCH(AE$3,Eurofins!$2:$2,0),4),"1","")&amp;($AN$5+$A46)),_xlfn.IFS(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46" s="24" t="e">
        <f ca="1" xml:space="preserve">
_xlfn.LET(_xlpm.GetVal,INDIRECT("Eurofins!"&amp;SUBSTITUTE(ADDRESS(1,MATCH(AF$3,Eurofins!$2:$2,0),4),"1","")&amp;($AN$5+$A46)),_xlfn.IFS(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46" s="24" t="e">
        <f ca="1" xml:space="preserve">
_xlfn.LET(_xlpm.GetVal,INDIRECT("Eurofins!"&amp;SUBSTITUTE(ADDRESS(1,MATCH(AG$3,Eurofins!$2:$2,0),4),"1","")&amp;($AN$5+$A46)),_xlfn.IFS(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46" s="25" t="str">
        <f ca="1">IF(SUMPRODUCT(--ISERROR(AI46:AJ46))&lt;2,IF(SUMIF(AI46:AJ46,"&lt;&gt;#VALUE!")&lt;=ALS_Jord_Kalk!BQ$4,"&lt;"&amp;ALS_Jord_Kalk!BQ$4,SUMIF(AI46:AJ46,"&lt;&gt;#VALUE!")),"#VALUE!")</f>
        <v>#VALUE!</v>
      </c>
      <c r="AI46" s="24" t="e">
        <f ca="1">_xlfn.IFS(INDIRECT("Eurofins!"&amp;SUBSTITUTE(ADDRESS(1,MATCH(AI$3,Eurofins!$2:$2,0),4),"1","")&amp;($AN$5+$A46))=0,"",INDIRECT("Eurofins!"&amp;SUBSTITUTE(ADDRESS(1,MATCH(AI$3,Eurofins!$2:$2,0),4),"1","")&amp;($AN$5+$A46))="nd","n.d.",LEFT(INDIRECT("Eurofins!"&amp;SUBSTITUTE(ADDRESS(1,MATCH(AI$3,Eurofins!$2:$2,0),4),"1","")&amp;($AN$5+$A46)),2)="&lt; ",IF(VALUE(SUBSTITUTE(SUBSTITUTE(INDIRECT("Eurofins!"&amp;SUBSTITUTE(ADDRESS(1,MATCH(AI$3,Eurofins!$2:$2,0),4),"1","")&amp;($AN$5+$A46))," ",""),"&lt;",""))*AI$2&lt;=BS$4,"&lt;"&amp;BS$4,"&lt;"&amp;VALUE(SUBSTITUTE(SUBSTITUTE(INDIRECT("Eurofins!"&amp;SUBSTITUTE(ADDRESS(1,MATCH(AI$3,Eurofins!$2:$2,0),4),"1","")&amp;($AN$5+$A46))," ",""),"&lt;",""))*AI$2),LEFT(INDIRECT("Eurofins!"&amp;SUBSTITUTE(ADDRESS(1,MATCH(AI$3,Eurofins!$2:$2,0),4),"1","")&amp;($AN$5+$A46)),1)="&lt;",IF(VALUE(SUBSTITUTE(SUBSTITUTE(INDIRECT("Eurofins!"&amp;SUBSTITUTE(ADDRESS(1,MATCH(AI$3,Eurofins!$2:$2,0),4),"1","")&amp;($AN$5+$A46))," ",""),"&lt;",""))*AI$2&lt;=BS$4,"&lt;"&amp;BS$4,"&lt;"&amp;VALUE(SUBSTITUTE(SUBSTITUTE(INDIRECT("Eurofins!"&amp;SUBSTITUTE(ADDRESS(1,MATCH(AI$3,Eurofins!$2:$2,0),4),"1","")&amp;($AN$5+$A46))," ",""),"&lt;",""))*AI$2),ISNUMBER(VALUE(INDIRECT("Eurofins!"&amp;SUBSTITUTE(ADDRESS(1,MATCH(AI$3,Eurofins!$2:$2,0),4),"1","")&amp;($AN$5+$A46)))),IF(VALUE(INDIRECT("Eurofins!"&amp;SUBSTITUTE(ADDRESS(1,MATCH(AI$3,Eurofins!$2:$2,0),4),"1","")&amp;($AN$5+$A46)))*AI$2&lt;=BS$4,"&lt;"&amp;BS$4,VALUE(INDIRECT("Eurofins!"&amp;SUBSTITUTE(ADDRESS(1,MATCH(AI$3,Eurofins!$2:$2,0),4),"1","")&amp;($AN$5+$A46)))))</f>
        <v>#N/A</v>
      </c>
      <c r="AJ46" s="24" t="e">
        <f ca="1">_xlfn.IFS(INDIRECT("Eurofins!"&amp;SUBSTITUTE(ADDRESS(1,MATCH(AJ$3,Eurofins!$2:$2,0),4),"1","")&amp;($AN$5+$A46))=0,"",INDIRECT("Eurofins!"&amp;SUBSTITUTE(ADDRESS(1,MATCH(AJ$3,Eurofins!$2:$2,0),4),"1","")&amp;($AN$5+$A46))="nd","n.d.",LEFT(INDIRECT("Eurofins!"&amp;SUBSTITUTE(ADDRESS(1,MATCH(AJ$3,Eurofins!$2:$2,0),4),"1","")&amp;($AN$5+$A46)),2)="&lt; ",IF(VALUE(SUBSTITUTE(SUBSTITUTE(INDIRECT("Eurofins!"&amp;SUBSTITUTE(ADDRESS(1,MATCH(AJ$3,Eurofins!$2:$2,0),4),"1","")&amp;($AN$5+$A46))," ",""),"&lt;",""))*AJ$2&lt;=BT$4,"&lt;"&amp;BT$4,"&lt;"&amp;VALUE(SUBSTITUTE(SUBSTITUTE(INDIRECT("Eurofins!"&amp;SUBSTITUTE(ADDRESS(1,MATCH(AJ$3,Eurofins!$2:$2,0),4),"1","")&amp;($AN$5+$A46))," ",""),"&lt;",""))*AJ$2),LEFT(INDIRECT("Eurofins!"&amp;SUBSTITUTE(ADDRESS(1,MATCH(AJ$3,Eurofins!$2:$2,0),4),"1","")&amp;($AN$5+$A46)),1)="&lt;",IF(VALUE(SUBSTITUTE(SUBSTITUTE(INDIRECT("Eurofins!"&amp;SUBSTITUTE(ADDRESS(1,MATCH(AJ$3,Eurofins!$2:$2,0),4),"1","")&amp;($AN$5+$A46))," ",""),"&lt;",""))*AJ$2&lt;=BT$4,"&lt;"&amp;BT$4,"&lt;"&amp;VALUE(SUBSTITUTE(SUBSTITUTE(INDIRECT("Eurofins!"&amp;SUBSTITUTE(ADDRESS(1,MATCH(AJ$3,Eurofins!$2:$2,0),4),"1","")&amp;($AN$5+$A46))," ",""),"&lt;",""))*AJ$2),ISNUMBER(VALUE(INDIRECT("Eurofins!"&amp;SUBSTITUTE(ADDRESS(1,MATCH(AJ$3,Eurofins!$2:$2,0),4),"1","")&amp;($AN$5+$A46)))),IF(VALUE(INDIRECT("Eurofins!"&amp;SUBSTITUTE(ADDRESS(1,MATCH(AJ$3,Eurofins!$2:$2,0),4),"1","")&amp;($AN$5+$A46)))*AJ$2&lt;=BT$4,"&lt;"&amp;BT$4,VALUE(INDIRECT("Eurofins!"&amp;SUBSTITUTE(ADDRESS(1,MATCH(AJ$3,Eurofins!$2:$2,0),4),"1","")&amp;($AN$5+$A46)))))</f>
        <v>#N/A</v>
      </c>
    </row>
    <row r="47" spans="1:36" x14ac:dyDescent="0.25">
      <c r="A47">
        <f t="shared" ca="1" si="7"/>
        <v>44</v>
      </c>
      <c r="B47" t="e">
        <f t="shared" ca="1" si="6"/>
        <v>#REF!</v>
      </c>
      <c r="C47" t="str">
        <f t="shared" ca="1" si="5"/>
        <v/>
      </c>
      <c r="D47" s="22" t="e">
        <f ca="1">IF(INDIRECT("Eurofins!"&amp;SUBSTITUTE(ADDRESS(1,MATCH(D$3,Eurofins!$2:$2,0),4),"1","")&amp;($AN$5+$A47))=0,"",INDIRECT("Eurofins!"&amp;SUBSTITUTE(ADDRESS(1,MATCH(D$3,Eurofins!$2:$2,0),4),"1","")&amp;($AN$5+$A47)))</f>
        <v>#N/A</v>
      </c>
      <c r="E47" s="22" t="e">
        <f ca="1">_xlfn.IFS(INDIRECT("Eurofins!"&amp;SUBSTITUTE(ADDRESS(1,MATCH(E$3,Eurofins!$2:$2,0),4),"1","")&amp;($AN$5+$A47))=0,"",INDIRECT("Eurofins!"&amp;SUBSTITUTE(ADDRESS(1,MATCH(E$3,Eurofins!$2:$2,0),4),"1","")&amp;($AN$5+$A47))="nd","n.d.",LEFT(INDIRECT("Eurofins!"&amp;SUBSTITUTE(ADDRESS(1,MATCH(E$3,Eurofins!$2:$2,0),4),"1","")&amp;($AN$5+$A47)),2)="&lt; ","&lt;&lt;",LEFT(INDIRECT("Eurofins!"&amp;SUBSTITUTE(ADDRESS(1,MATCH(E$3,Eurofins!$2:$2,0),4),"1","")&amp;($AN$5+$A47)),1)="&lt;","&lt;",NOT(ISERROR(VALUE(INDIRECT("Eurofins!"&amp;SUBSTITUTE(ADDRESS(1,MATCH(E$3,Eurofins!$2:$2,0),4),"1","")&amp;($AN$5+$A47))))),VALUE(INDIRECT("Eurofins!"&amp;SUBSTITUTE(ADDRESS(1,MATCH(E$3,Eurofins!$2:$2,0),4),"1","")&amp;($AN$5+$A47))))</f>
        <v>#N/A</v>
      </c>
      <c r="F47" s="22" t="e">
        <f ca="1">_xlfn.IFS(INDIRECT("Eurofins!"&amp;SUBSTITUTE(ADDRESS(1,MATCH(F$3,Eurofins!$2:$2,0),4),"1","")&amp;($AN$5+$A47))=0,"",INDIRECT("Eurofins!"&amp;SUBSTITUTE(ADDRESS(1,MATCH(F$3,Eurofins!$2:$2,0),4),"1","")&amp;($AN$5+$A47))="nd","n.d.",LEFT(INDIRECT("Eurofins!"&amp;SUBSTITUTE(ADDRESS(1,MATCH(F$3,Eurofins!$2:$2,0),4),"1","")&amp;($AN$5+$A47)),2)="&lt; ","&lt;&lt;",LEFT(INDIRECT("Eurofins!"&amp;SUBSTITUTE(ADDRESS(1,MATCH(F$3,Eurofins!$2:$2,0),4),"1","")&amp;($AN$5+$A47)),1)="&lt;","&lt;",NOT(ISERROR(VALUE(INDIRECT("Eurofins!"&amp;SUBSTITUTE(ADDRESS(1,MATCH(F$3,Eurofins!$2:$2,0),4),"1","")&amp;($AN$5+$A47))))),VALUE(INDIRECT("Eurofins!"&amp;SUBSTITUTE(ADDRESS(1,MATCH(F$3,Eurofins!$2:$2,0),4),"1","")&amp;($AN$5+$A47))))</f>
        <v>#N/A</v>
      </c>
      <c r="G47" s="24" t="e">
        <f ca="1" xml:space="preserve">
_xlfn.LET(_xlpm.GetVal,INDIRECT("Eurofins!"&amp;SUBSTITUTE(ADDRESS(1,MATCH(G$3,Eurofins!$2:$2,0),4),"1","")&amp;($AN$5+$A47)),_xlfn.IFS(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47" s="24" t="e">
        <f ca="1" xml:space="preserve">
_xlfn.LET(_xlpm.GetVal,INDIRECT("Eurofins!"&amp;SUBSTITUTE(ADDRESS(1,MATCH(H$3,Eurofins!$2:$2,0),4),"1","")&amp;($AN$5+$A47)),_xlfn.IFS(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47" s="24" t="e">
        <f ca="1" xml:space="preserve">
_xlfn.LET(_xlpm.GetVal,INDIRECT("Eurofins!"&amp;SUBSTITUTE(ADDRESS(1,MATCH(I$3,Eurofins!$2:$2,0),4),"1","")&amp;($AN$5+$A47)),_xlfn.IFS(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47" s="24" t="e">
        <f ca="1" xml:space="preserve">
_xlfn.LET(_xlpm.GetVal,INDIRECT("Eurofins!"&amp;SUBSTITUTE(ADDRESS(1,MATCH(J$3,Eurofins!$2:$2,0),4),"1","")&amp;($AN$5+$A47)),_xlfn.IFS(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47" s="24" t="e">
        <f ca="1" xml:space="preserve">
_xlfn.LET(_xlpm.GetVal,INDIRECT("Eurofins!"&amp;SUBSTITUTE(ADDRESS(1,MATCH(K$3,Eurofins!$2:$2,0),4),"1","")&amp;($AN$5+$A47)),_xlfn.IFS(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47" s="24" t="e">
        <f ca="1" xml:space="preserve">
_xlfn.LET(_xlpm.GetVal,INDIRECT("Eurofins!"&amp;SUBSTITUTE(ADDRESS(1,MATCH(L$3,Eurofins!$2:$2,0),4),"1","")&amp;($AN$5+$A47)),_xlfn.IFS(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47" s="24" t="e">
        <f ca="1" xml:space="preserve">
_xlfn.LET(_xlpm.GetVal,INDIRECT("Eurofins!"&amp;SUBSTITUTE(ADDRESS(1,MATCH(M$3,Eurofins!$2:$2,0),4),"1","")&amp;($AN$5+$A47)),_xlfn.IFS(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47" s="24" t="e">
        <f ca="1" xml:space="preserve">
_xlfn.LET(_xlpm.GetVal,INDIRECT("Eurofins!"&amp;SUBSTITUTE(ADDRESS(1,MATCH(N$3,Eurofins!$2:$2,0),4),"1","")&amp;($AN$5+$A47)),_xlfn.IFS(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47" s="24" t="e">
        <f ca="1" xml:space="preserve">
_xlfn.LET(_xlpm.GetVal,INDIRECT("Eurofins!"&amp;SUBSTITUTE(ADDRESS(1,MATCH(O$3,Eurofins!$2:$2,0),4),"1","")&amp;($AN$5+$A47)),_xlfn.IFS(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47" s="27" t="e">
        <f ca="1">_xlfn.LET(_xlpm.GetVal,INDIRECT("Eurofins!"&amp;SUBSTITUTE(ADDRESS(1,MATCH(P$3,Eurofins!$2:$2,0),4),"1","")&amp;($AN$5+$A47)),
_xlfn.IFS(
(_xlpm.GetVal)=0,
IF($AR$23,IF(INDIRECT("Eurofins!"&amp;$AR$28&amp;($AN$5+$A47))="nd","n.d.",VALUE(INDIRECT("Eurofins!"&amp;$AR$28&amp;($AN$5+$A47)))),""),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47" s="27" t="e">
        <f ca="1">_xlfn.LET(_xlpm.GetVal,INDIRECT("Eurofins!"&amp;SUBSTITUTE(ADDRESS(1,MATCH(Q$3,Eurofins!$2:$2,0),4),"1","")&amp;($AN$5+$A47)),
_xlfn.IFS(
(_xlpm.GetVal)=0,
IF($AR$15,IF(INDIRECT("Eurofins!"&amp;$AR$20&amp;($AN$5+$A47))="nd","n.d.",VALUE(INDIRECT("Eurofins!"&amp;$AR$20&amp;($AN$5+$A47)))),""),
(_xlpm.GetVal)="nd",
"n.d.",
LEFT(_xlpm.GetVal,1)="&lt;",
IF(Q45&lt;&gt;1,"&lt;"&amp;VALUE(SUBSTITUTE(SUBSTITUTE(_xlpm.GetVal,"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47" s="24" t="e">
        <f ca="1" xml:space="preserve">
_xlfn.LET(_xlpm.GetVal,INDIRECT("Eurofins!"&amp;SUBSTITUTE(ADDRESS(1,MATCH(R$3,Eurofins!$2:$2,0),4),"1","")&amp;($AN$5+$A47)),_xlfn.IFS(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47" s="24" t="e">
        <f ca="1" xml:space="preserve">
_xlfn.LET(_xlpm.GetVal,INDIRECT("Eurofins!"&amp;SUBSTITUTE(ADDRESS(1,MATCH(S$3,Eurofins!$2:$2,0),4),"1","")&amp;($AN$5+$A47)),_xlfn.IFS(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47" s="24" t="e">
        <f ca="1" xml:space="preserve">
_xlfn.LET(_xlpm.GetVal,INDIRECT("Eurofins!"&amp;SUBSTITUTE(ADDRESS(1,MATCH(T$3,Eurofins!$2:$2,0),4),"1","")&amp;($AN$5+$A47)),_xlfn.IFS(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47" s="24" t="e">
        <f ca="1" xml:space="preserve">
_xlfn.LET(_xlpm.GetVal,INDIRECT("Eurofins!"&amp;SUBSTITUTE(ADDRESS(1,MATCH(U$3,Eurofins!$2:$2,0),4),"1","")&amp;($AN$5+$A47)),_xlfn.IFS(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47" s="24" t="e">
        <f ca="1" xml:space="preserve">
_xlfn.LET(_xlpm.GetVal,INDIRECT("Eurofins!"&amp;SUBSTITUTE(ADDRESS(1,MATCH(V$3,Eurofins!$2:$2,0),4),"1","")&amp;($AN$5+$A47)),_xlfn.IFS(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47" s="24" t="e">
        <f ca="1" xml:space="preserve">
_xlfn.LET(_xlpm.GetVal,INDIRECT("Eurofins!"&amp;SUBSTITUTE(ADDRESS(1,MATCH(W$3,Eurofins!$2:$2,0),4),"1","")&amp;($AN$5+$A47)),_xlfn.IFS(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47" s="24" t="e">
        <f ca="1" xml:space="preserve">
_xlfn.LET(_xlpm.GetVal,INDIRECT("Eurofins!"&amp;SUBSTITUTE(ADDRESS(1,MATCH(X$3,Eurofins!$2:$2,0),4),"1","")&amp;($AN$5+$A47)),_xlfn.IFS(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47" s="24" t="e">
        <f ca="1" xml:space="preserve">
_xlfn.LET(_xlpm.GetVal,INDIRECT("Eurofins!"&amp;SUBSTITUTE(ADDRESS(1,MATCH(Y$3,Eurofins!$2:$2,0),4),"1","")&amp;($AN$5+$A47)),_xlfn.IFS(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47" s="24" t="e">
        <f ca="1" xml:space="preserve">
_xlfn.LET(_xlpm.GetVal,INDIRECT("Eurofins!"&amp;SUBSTITUTE(ADDRESS(1,MATCH(Z$3,Eurofins!$2:$2,0),4),"1","")&amp;($AN$5+$A47)),_xlfn.IFS(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47" s="24" t="e">
        <f ca="1" xml:space="preserve">
_xlfn.LET(_xlpm.GetVal,INDIRECT("Eurofins!"&amp;SUBSTITUTE(ADDRESS(1,MATCH(AA$3,Eurofins!$2:$2,0),4),"1","")&amp;($AN$5+$A47)),_xlfn.IFS(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47" s="24" t="e">
        <f ca="1" xml:space="preserve">
_xlfn.LET(_xlpm.GetVal,INDIRECT("Eurofins!"&amp;SUBSTITUTE(ADDRESS(1,MATCH(AB$3,Eurofins!$2:$2,0),4),"1","")&amp;($AN$5+$A47)),_xlfn.IFS(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47" s="24" t="e">
        <f ca="1" xml:space="preserve">
_xlfn.LET(_xlpm.GetVal,INDIRECT("Eurofins!"&amp;SUBSTITUTE(ADDRESS(1,MATCH(AC$3,Eurofins!$2:$2,0),4),"1","")&amp;($AN$5+$A47)),_xlfn.IFS(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47" s="24" t="e">
        <f ca="1" xml:space="preserve">
_xlfn.LET(_xlpm.GetVal,INDIRECT("Eurofins!"&amp;SUBSTITUTE(ADDRESS(1,MATCH(AD$3,Eurofins!$2:$2,0),4),"1","")&amp;($AN$5+$A47)),_xlfn.IFS(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47" s="24" t="e">
        <f ca="1" xml:space="preserve">
_xlfn.LET(_xlpm.GetVal,INDIRECT("Eurofins!"&amp;SUBSTITUTE(ADDRESS(1,MATCH(AE$3,Eurofins!$2:$2,0),4),"1","")&amp;($AN$5+$A47)),_xlfn.IFS(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47" s="24" t="e">
        <f ca="1" xml:space="preserve">
_xlfn.LET(_xlpm.GetVal,INDIRECT("Eurofins!"&amp;SUBSTITUTE(ADDRESS(1,MATCH(AF$3,Eurofins!$2:$2,0),4),"1","")&amp;($AN$5+$A47)),_xlfn.IFS(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47" s="24" t="e">
        <f ca="1" xml:space="preserve">
_xlfn.LET(_xlpm.GetVal,INDIRECT("Eurofins!"&amp;SUBSTITUTE(ADDRESS(1,MATCH(AG$3,Eurofins!$2:$2,0),4),"1","")&amp;($AN$5+$A47)),_xlfn.IFS(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47" s="25" t="str">
        <f ca="1">IF(SUMPRODUCT(--ISERROR(AI47:AJ47))&lt;2,IF(SUMIF(AI47:AJ47,"&lt;&gt;#VALUE!")&lt;=ALS_Jord_Kalk!BQ$4,"&lt;"&amp;ALS_Jord_Kalk!BQ$4,SUMIF(AI47:AJ47,"&lt;&gt;#VALUE!")),"#VALUE!")</f>
        <v>#VALUE!</v>
      </c>
      <c r="AI47" s="24" t="e">
        <f ca="1">_xlfn.IFS(INDIRECT("Eurofins!"&amp;SUBSTITUTE(ADDRESS(1,MATCH(AI$3,Eurofins!$2:$2,0),4),"1","")&amp;($AN$5+$A47))=0,"",INDIRECT("Eurofins!"&amp;SUBSTITUTE(ADDRESS(1,MATCH(AI$3,Eurofins!$2:$2,0),4),"1","")&amp;($AN$5+$A47))="nd","n.d.",LEFT(INDIRECT("Eurofins!"&amp;SUBSTITUTE(ADDRESS(1,MATCH(AI$3,Eurofins!$2:$2,0),4),"1","")&amp;($AN$5+$A47)),2)="&lt; ",IF(VALUE(SUBSTITUTE(SUBSTITUTE(INDIRECT("Eurofins!"&amp;SUBSTITUTE(ADDRESS(1,MATCH(AI$3,Eurofins!$2:$2,0),4),"1","")&amp;($AN$5+$A47))," ",""),"&lt;",""))*AI$2&lt;=BS$4,"&lt;"&amp;BS$4,"&lt;"&amp;VALUE(SUBSTITUTE(SUBSTITUTE(INDIRECT("Eurofins!"&amp;SUBSTITUTE(ADDRESS(1,MATCH(AI$3,Eurofins!$2:$2,0),4),"1","")&amp;($AN$5+$A47))," ",""),"&lt;",""))*AI$2),LEFT(INDIRECT("Eurofins!"&amp;SUBSTITUTE(ADDRESS(1,MATCH(AI$3,Eurofins!$2:$2,0),4),"1","")&amp;($AN$5+$A47)),1)="&lt;",IF(VALUE(SUBSTITUTE(SUBSTITUTE(INDIRECT("Eurofins!"&amp;SUBSTITUTE(ADDRESS(1,MATCH(AI$3,Eurofins!$2:$2,0),4),"1","")&amp;($AN$5+$A47))," ",""),"&lt;",""))*AI$2&lt;=BS$4,"&lt;"&amp;BS$4,"&lt;"&amp;VALUE(SUBSTITUTE(SUBSTITUTE(INDIRECT("Eurofins!"&amp;SUBSTITUTE(ADDRESS(1,MATCH(AI$3,Eurofins!$2:$2,0),4),"1","")&amp;($AN$5+$A47))," ",""),"&lt;",""))*AI$2),ISNUMBER(VALUE(INDIRECT("Eurofins!"&amp;SUBSTITUTE(ADDRESS(1,MATCH(AI$3,Eurofins!$2:$2,0),4),"1","")&amp;($AN$5+$A47)))),IF(VALUE(INDIRECT("Eurofins!"&amp;SUBSTITUTE(ADDRESS(1,MATCH(AI$3,Eurofins!$2:$2,0),4),"1","")&amp;($AN$5+$A47)))*AI$2&lt;=BS$4,"&lt;"&amp;BS$4,VALUE(INDIRECT("Eurofins!"&amp;SUBSTITUTE(ADDRESS(1,MATCH(AI$3,Eurofins!$2:$2,0),4),"1","")&amp;($AN$5+$A47)))))</f>
        <v>#N/A</v>
      </c>
      <c r="AJ47" s="24" t="e">
        <f ca="1">_xlfn.IFS(INDIRECT("Eurofins!"&amp;SUBSTITUTE(ADDRESS(1,MATCH(AJ$3,Eurofins!$2:$2,0),4),"1","")&amp;($AN$5+$A47))=0,"",INDIRECT("Eurofins!"&amp;SUBSTITUTE(ADDRESS(1,MATCH(AJ$3,Eurofins!$2:$2,0),4),"1","")&amp;($AN$5+$A47))="nd","n.d.",LEFT(INDIRECT("Eurofins!"&amp;SUBSTITUTE(ADDRESS(1,MATCH(AJ$3,Eurofins!$2:$2,0),4),"1","")&amp;($AN$5+$A47)),2)="&lt; ",IF(VALUE(SUBSTITUTE(SUBSTITUTE(INDIRECT("Eurofins!"&amp;SUBSTITUTE(ADDRESS(1,MATCH(AJ$3,Eurofins!$2:$2,0),4),"1","")&amp;($AN$5+$A47))," ",""),"&lt;",""))*AJ$2&lt;=BT$4,"&lt;"&amp;BT$4,"&lt;"&amp;VALUE(SUBSTITUTE(SUBSTITUTE(INDIRECT("Eurofins!"&amp;SUBSTITUTE(ADDRESS(1,MATCH(AJ$3,Eurofins!$2:$2,0),4),"1","")&amp;($AN$5+$A47))," ",""),"&lt;",""))*AJ$2),LEFT(INDIRECT("Eurofins!"&amp;SUBSTITUTE(ADDRESS(1,MATCH(AJ$3,Eurofins!$2:$2,0),4),"1","")&amp;($AN$5+$A47)),1)="&lt;",IF(VALUE(SUBSTITUTE(SUBSTITUTE(INDIRECT("Eurofins!"&amp;SUBSTITUTE(ADDRESS(1,MATCH(AJ$3,Eurofins!$2:$2,0),4),"1","")&amp;($AN$5+$A47))," ",""),"&lt;",""))*AJ$2&lt;=BT$4,"&lt;"&amp;BT$4,"&lt;"&amp;VALUE(SUBSTITUTE(SUBSTITUTE(INDIRECT("Eurofins!"&amp;SUBSTITUTE(ADDRESS(1,MATCH(AJ$3,Eurofins!$2:$2,0),4),"1","")&amp;($AN$5+$A47))," ",""),"&lt;",""))*AJ$2),ISNUMBER(VALUE(INDIRECT("Eurofins!"&amp;SUBSTITUTE(ADDRESS(1,MATCH(AJ$3,Eurofins!$2:$2,0),4),"1","")&amp;($AN$5+$A47)))),IF(VALUE(INDIRECT("Eurofins!"&amp;SUBSTITUTE(ADDRESS(1,MATCH(AJ$3,Eurofins!$2:$2,0),4),"1","")&amp;($AN$5+$A47)))*AJ$2&lt;=BT$4,"&lt;"&amp;BT$4,VALUE(INDIRECT("Eurofins!"&amp;SUBSTITUTE(ADDRESS(1,MATCH(AJ$3,Eurofins!$2:$2,0),4),"1","")&amp;($AN$5+$A47)))))</f>
        <v>#N/A</v>
      </c>
    </row>
    <row r="48" spans="1:36" x14ac:dyDescent="0.25">
      <c r="A48">
        <f t="shared" ca="1" si="7"/>
        <v>45</v>
      </c>
      <c r="B48" t="e">
        <f t="shared" ca="1" si="6"/>
        <v>#REF!</v>
      </c>
      <c r="C48" t="str">
        <f t="shared" ca="1" si="5"/>
        <v/>
      </c>
      <c r="D48" s="22" t="e">
        <f ca="1">IF(INDIRECT("Eurofins!"&amp;SUBSTITUTE(ADDRESS(1,MATCH(D$3,Eurofins!$2:$2,0),4),"1","")&amp;($AN$5+$A48))=0,"",INDIRECT("Eurofins!"&amp;SUBSTITUTE(ADDRESS(1,MATCH(D$3,Eurofins!$2:$2,0),4),"1","")&amp;($AN$5+$A48)))</f>
        <v>#N/A</v>
      </c>
      <c r="E48" s="22" t="e">
        <f ca="1">_xlfn.IFS(INDIRECT("Eurofins!"&amp;SUBSTITUTE(ADDRESS(1,MATCH(E$3,Eurofins!$2:$2,0),4),"1","")&amp;($AN$5+$A48))=0,"",INDIRECT("Eurofins!"&amp;SUBSTITUTE(ADDRESS(1,MATCH(E$3,Eurofins!$2:$2,0),4),"1","")&amp;($AN$5+$A48))="nd","n.d.",LEFT(INDIRECT("Eurofins!"&amp;SUBSTITUTE(ADDRESS(1,MATCH(E$3,Eurofins!$2:$2,0),4),"1","")&amp;($AN$5+$A48)),2)="&lt; ","&lt;&lt;",LEFT(INDIRECT("Eurofins!"&amp;SUBSTITUTE(ADDRESS(1,MATCH(E$3,Eurofins!$2:$2,0),4),"1","")&amp;($AN$5+$A48)),1)="&lt;","&lt;",NOT(ISERROR(VALUE(INDIRECT("Eurofins!"&amp;SUBSTITUTE(ADDRESS(1,MATCH(E$3,Eurofins!$2:$2,0),4),"1","")&amp;($AN$5+$A48))))),VALUE(INDIRECT("Eurofins!"&amp;SUBSTITUTE(ADDRESS(1,MATCH(E$3,Eurofins!$2:$2,0),4),"1","")&amp;($AN$5+$A48))))</f>
        <v>#N/A</v>
      </c>
      <c r="F48" s="22" t="e">
        <f ca="1">_xlfn.IFS(INDIRECT("Eurofins!"&amp;SUBSTITUTE(ADDRESS(1,MATCH(F$3,Eurofins!$2:$2,0),4),"1","")&amp;($AN$5+$A48))=0,"",INDIRECT("Eurofins!"&amp;SUBSTITUTE(ADDRESS(1,MATCH(F$3,Eurofins!$2:$2,0),4),"1","")&amp;($AN$5+$A48))="nd","n.d.",LEFT(INDIRECT("Eurofins!"&amp;SUBSTITUTE(ADDRESS(1,MATCH(F$3,Eurofins!$2:$2,0),4),"1","")&amp;($AN$5+$A48)),2)="&lt; ","&lt;&lt;",LEFT(INDIRECT("Eurofins!"&amp;SUBSTITUTE(ADDRESS(1,MATCH(F$3,Eurofins!$2:$2,0),4),"1","")&amp;($AN$5+$A48)),1)="&lt;","&lt;",NOT(ISERROR(VALUE(INDIRECT("Eurofins!"&amp;SUBSTITUTE(ADDRESS(1,MATCH(F$3,Eurofins!$2:$2,0),4),"1","")&amp;($AN$5+$A48))))),VALUE(INDIRECT("Eurofins!"&amp;SUBSTITUTE(ADDRESS(1,MATCH(F$3,Eurofins!$2:$2,0),4),"1","")&amp;($AN$5+$A48))))</f>
        <v>#N/A</v>
      </c>
      <c r="G48" s="24" t="e">
        <f ca="1" xml:space="preserve">
_xlfn.LET(_xlpm.GetVal,INDIRECT("Eurofins!"&amp;SUBSTITUTE(ADDRESS(1,MATCH(G$3,Eurofins!$2:$2,0),4),"1","")&amp;($AN$5+$A48)),_xlfn.IFS(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48" s="24" t="e">
        <f ca="1" xml:space="preserve">
_xlfn.LET(_xlpm.GetVal,INDIRECT("Eurofins!"&amp;SUBSTITUTE(ADDRESS(1,MATCH(H$3,Eurofins!$2:$2,0),4),"1","")&amp;($AN$5+$A48)),_xlfn.IFS(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48" s="24" t="e">
        <f ca="1" xml:space="preserve">
_xlfn.LET(_xlpm.GetVal,INDIRECT("Eurofins!"&amp;SUBSTITUTE(ADDRESS(1,MATCH(I$3,Eurofins!$2:$2,0),4),"1","")&amp;($AN$5+$A48)),_xlfn.IFS(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48" s="24" t="e">
        <f ca="1" xml:space="preserve">
_xlfn.LET(_xlpm.GetVal,INDIRECT("Eurofins!"&amp;SUBSTITUTE(ADDRESS(1,MATCH(J$3,Eurofins!$2:$2,0),4),"1","")&amp;($AN$5+$A48)),_xlfn.IFS(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48" s="24" t="e">
        <f ca="1" xml:space="preserve">
_xlfn.LET(_xlpm.GetVal,INDIRECT("Eurofins!"&amp;SUBSTITUTE(ADDRESS(1,MATCH(K$3,Eurofins!$2:$2,0),4),"1","")&amp;($AN$5+$A48)),_xlfn.IFS(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48" s="24" t="e">
        <f ca="1" xml:space="preserve">
_xlfn.LET(_xlpm.GetVal,INDIRECT("Eurofins!"&amp;SUBSTITUTE(ADDRESS(1,MATCH(L$3,Eurofins!$2:$2,0),4),"1","")&amp;($AN$5+$A48)),_xlfn.IFS(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48" s="24" t="e">
        <f ca="1" xml:space="preserve">
_xlfn.LET(_xlpm.GetVal,INDIRECT("Eurofins!"&amp;SUBSTITUTE(ADDRESS(1,MATCH(M$3,Eurofins!$2:$2,0),4),"1","")&amp;($AN$5+$A48)),_xlfn.IFS(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48" s="24" t="e">
        <f ca="1" xml:space="preserve">
_xlfn.LET(_xlpm.GetVal,INDIRECT("Eurofins!"&amp;SUBSTITUTE(ADDRESS(1,MATCH(N$3,Eurofins!$2:$2,0),4),"1","")&amp;($AN$5+$A48)),_xlfn.IFS(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48" s="24" t="e">
        <f ca="1" xml:space="preserve">
_xlfn.LET(_xlpm.GetVal,INDIRECT("Eurofins!"&amp;SUBSTITUTE(ADDRESS(1,MATCH(O$3,Eurofins!$2:$2,0),4),"1","")&amp;($AN$5+$A48)),_xlfn.IFS(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48" s="27" t="e">
        <f ca="1">_xlfn.LET(_xlpm.GetVal,INDIRECT("Eurofins!"&amp;SUBSTITUTE(ADDRESS(1,MATCH(P$3,Eurofins!$2:$2,0),4),"1","")&amp;($AN$5+$A48)),
_xlfn.IFS(
(_xlpm.GetVal)=0,
IF($AR$23,IF(INDIRECT("Eurofins!"&amp;$AR$28&amp;($AN$5+$A48))="nd","n.d.",VALUE(INDIRECT("Eurofins!"&amp;$AR$28&amp;($AN$5+$A48)))),""),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48" s="27" t="e">
        <f ca="1">_xlfn.LET(_xlpm.GetVal,INDIRECT("Eurofins!"&amp;SUBSTITUTE(ADDRESS(1,MATCH(Q$3,Eurofins!$2:$2,0),4),"1","")&amp;($AN$5+$A48)),
_xlfn.IFS(
(_xlpm.GetVal)=0,
IF($AR$15,IF(INDIRECT("Eurofins!"&amp;$AR$20&amp;($AN$5+$A48))="nd","n.d.",VALUE(INDIRECT("Eurofins!"&amp;$AR$20&amp;($AN$5+$A48)))),""),
(_xlpm.GetVal)="nd",
"n.d.",
LEFT(_xlpm.GetVal,1)="&lt;",
IF(Q46&lt;&gt;1,"&lt;"&amp;VALUE(SUBSTITUTE(SUBSTITUTE(_xlpm.GetVal,"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48" s="24" t="e">
        <f ca="1" xml:space="preserve">
_xlfn.LET(_xlpm.GetVal,INDIRECT("Eurofins!"&amp;SUBSTITUTE(ADDRESS(1,MATCH(R$3,Eurofins!$2:$2,0),4),"1","")&amp;($AN$5+$A48)),_xlfn.IFS(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48" s="24" t="e">
        <f ca="1" xml:space="preserve">
_xlfn.LET(_xlpm.GetVal,INDIRECT("Eurofins!"&amp;SUBSTITUTE(ADDRESS(1,MATCH(S$3,Eurofins!$2:$2,0),4),"1","")&amp;($AN$5+$A48)),_xlfn.IFS(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48" s="24" t="e">
        <f ca="1" xml:space="preserve">
_xlfn.LET(_xlpm.GetVal,INDIRECT("Eurofins!"&amp;SUBSTITUTE(ADDRESS(1,MATCH(T$3,Eurofins!$2:$2,0),4),"1","")&amp;($AN$5+$A48)),_xlfn.IFS(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48" s="24" t="e">
        <f ca="1" xml:space="preserve">
_xlfn.LET(_xlpm.GetVal,INDIRECT("Eurofins!"&amp;SUBSTITUTE(ADDRESS(1,MATCH(U$3,Eurofins!$2:$2,0),4),"1","")&amp;($AN$5+$A48)),_xlfn.IFS(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48" s="24" t="e">
        <f ca="1" xml:space="preserve">
_xlfn.LET(_xlpm.GetVal,INDIRECT("Eurofins!"&amp;SUBSTITUTE(ADDRESS(1,MATCH(V$3,Eurofins!$2:$2,0),4),"1","")&amp;($AN$5+$A48)),_xlfn.IFS(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48" s="24" t="e">
        <f ca="1" xml:space="preserve">
_xlfn.LET(_xlpm.GetVal,INDIRECT("Eurofins!"&amp;SUBSTITUTE(ADDRESS(1,MATCH(W$3,Eurofins!$2:$2,0),4),"1","")&amp;($AN$5+$A48)),_xlfn.IFS(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48" s="24" t="e">
        <f ca="1" xml:space="preserve">
_xlfn.LET(_xlpm.GetVal,INDIRECT("Eurofins!"&amp;SUBSTITUTE(ADDRESS(1,MATCH(X$3,Eurofins!$2:$2,0),4),"1","")&amp;($AN$5+$A48)),_xlfn.IFS(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48" s="24" t="e">
        <f ca="1" xml:space="preserve">
_xlfn.LET(_xlpm.GetVal,INDIRECT("Eurofins!"&amp;SUBSTITUTE(ADDRESS(1,MATCH(Y$3,Eurofins!$2:$2,0),4),"1","")&amp;($AN$5+$A48)),_xlfn.IFS(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48" s="24" t="e">
        <f ca="1" xml:space="preserve">
_xlfn.LET(_xlpm.GetVal,INDIRECT("Eurofins!"&amp;SUBSTITUTE(ADDRESS(1,MATCH(Z$3,Eurofins!$2:$2,0),4),"1","")&amp;($AN$5+$A48)),_xlfn.IFS(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48" s="24" t="e">
        <f ca="1" xml:space="preserve">
_xlfn.LET(_xlpm.GetVal,INDIRECT("Eurofins!"&amp;SUBSTITUTE(ADDRESS(1,MATCH(AA$3,Eurofins!$2:$2,0),4),"1","")&amp;($AN$5+$A48)),_xlfn.IFS(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48" s="24" t="e">
        <f ca="1" xml:space="preserve">
_xlfn.LET(_xlpm.GetVal,INDIRECT("Eurofins!"&amp;SUBSTITUTE(ADDRESS(1,MATCH(AB$3,Eurofins!$2:$2,0),4),"1","")&amp;($AN$5+$A48)),_xlfn.IFS(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48" s="24" t="e">
        <f ca="1" xml:space="preserve">
_xlfn.LET(_xlpm.GetVal,INDIRECT("Eurofins!"&amp;SUBSTITUTE(ADDRESS(1,MATCH(AC$3,Eurofins!$2:$2,0),4),"1","")&amp;($AN$5+$A48)),_xlfn.IFS(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48" s="24" t="e">
        <f ca="1" xml:space="preserve">
_xlfn.LET(_xlpm.GetVal,INDIRECT("Eurofins!"&amp;SUBSTITUTE(ADDRESS(1,MATCH(AD$3,Eurofins!$2:$2,0),4),"1","")&amp;($AN$5+$A48)),_xlfn.IFS(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48" s="24" t="e">
        <f ca="1" xml:space="preserve">
_xlfn.LET(_xlpm.GetVal,INDIRECT("Eurofins!"&amp;SUBSTITUTE(ADDRESS(1,MATCH(AE$3,Eurofins!$2:$2,0),4),"1","")&amp;($AN$5+$A48)),_xlfn.IFS(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48" s="24" t="e">
        <f ca="1" xml:space="preserve">
_xlfn.LET(_xlpm.GetVal,INDIRECT("Eurofins!"&amp;SUBSTITUTE(ADDRESS(1,MATCH(AF$3,Eurofins!$2:$2,0),4),"1","")&amp;($AN$5+$A48)),_xlfn.IFS(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48" s="24" t="e">
        <f ca="1" xml:space="preserve">
_xlfn.LET(_xlpm.GetVal,INDIRECT("Eurofins!"&amp;SUBSTITUTE(ADDRESS(1,MATCH(AG$3,Eurofins!$2:$2,0),4),"1","")&amp;($AN$5+$A48)),_xlfn.IFS(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48" s="25" t="str">
        <f ca="1">IF(SUMPRODUCT(--ISERROR(AI48:AJ48))&lt;2,IF(SUMIF(AI48:AJ48,"&lt;&gt;#VALUE!")&lt;=ALS_Jord_Kalk!BQ$4,"&lt;"&amp;ALS_Jord_Kalk!BQ$4,SUMIF(AI48:AJ48,"&lt;&gt;#VALUE!")),"#VALUE!")</f>
        <v>#VALUE!</v>
      </c>
      <c r="AI48" s="24" t="e">
        <f ca="1">_xlfn.IFS(INDIRECT("Eurofins!"&amp;SUBSTITUTE(ADDRESS(1,MATCH(AI$3,Eurofins!$2:$2,0),4),"1","")&amp;($AN$5+$A48))=0,"",INDIRECT("Eurofins!"&amp;SUBSTITUTE(ADDRESS(1,MATCH(AI$3,Eurofins!$2:$2,0),4),"1","")&amp;($AN$5+$A48))="nd","n.d.",LEFT(INDIRECT("Eurofins!"&amp;SUBSTITUTE(ADDRESS(1,MATCH(AI$3,Eurofins!$2:$2,0),4),"1","")&amp;($AN$5+$A48)),2)="&lt; ",IF(VALUE(SUBSTITUTE(SUBSTITUTE(INDIRECT("Eurofins!"&amp;SUBSTITUTE(ADDRESS(1,MATCH(AI$3,Eurofins!$2:$2,0),4),"1","")&amp;($AN$5+$A48))," ",""),"&lt;",""))*AI$2&lt;=BS$4,"&lt;"&amp;BS$4,"&lt;"&amp;VALUE(SUBSTITUTE(SUBSTITUTE(INDIRECT("Eurofins!"&amp;SUBSTITUTE(ADDRESS(1,MATCH(AI$3,Eurofins!$2:$2,0),4),"1","")&amp;($AN$5+$A48))," ",""),"&lt;",""))*AI$2),LEFT(INDIRECT("Eurofins!"&amp;SUBSTITUTE(ADDRESS(1,MATCH(AI$3,Eurofins!$2:$2,0),4),"1","")&amp;($AN$5+$A48)),1)="&lt;",IF(VALUE(SUBSTITUTE(SUBSTITUTE(INDIRECT("Eurofins!"&amp;SUBSTITUTE(ADDRESS(1,MATCH(AI$3,Eurofins!$2:$2,0),4),"1","")&amp;($AN$5+$A48))," ",""),"&lt;",""))*AI$2&lt;=BS$4,"&lt;"&amp;BS$4,"&lt;"&amp;VALUE(SUBSTITUTE(SUBSTITUTE(INDIRECT("Eurofins!"&amp;SUBSTITUTE(ADDRESS(1,MATCH(AI$3,Eurofins!$2:$2,0),4),"1","")&amp;($AN$5+$A48))," ",""),"&lt;",""))*AI$2),ISNUMBER(VALUE(INDIRECT("Eurofins!"&amp;SUBSTITUTE(ADDRESS(1,MATCH(AI$3,Eurofins!$2:$2,0),4),"1","")&amp;($AN$5+$A48)))),IF(VALUE(INDIRECT("Eurofins!"&amp;SUBSTITUTE(ADDRESS(1,MATCH(AI$3,Eurofins!$2:$2,0),4),"1","")&amp;($AN$5+$A48)))*AI$2&lt;=BS$4,"&lt;"&amp;BS$4,VALUE(INDIRECT("Eurofins!"&amp;SUBSTITUTE(ADDRESS(1,MATCH(AI$3,Eurofins!$2:$2,0),4),"1","")&amp;($AN$5+$A48)))))</f>
        <v>#N/A</v>
      </c>
      <c r="AJ48" s="24" t="e">
        <f ca="1">_xlfn.IFS(INDIRECT("Eurofins!"&amp;SUBSTITUTE(ADDRESS(1,MATCH(AJ$3,Eurofins!$2:$2,0),4),"1","")&amp;($AN$5+$A48))=0,"",INDIRECT("Eurofins!"&amp;SUBSTITUTE(ADDRESS(1,MATCH(AJ$3,Eurofins!$2:$2,0),4),"1","")&amp;($AN$5+$A48))="nd","n.d.",LEFT(INDIRECT("Eurofins!"&amp;SUBSTITUTE(ADDRESS(1,MATCH(AJ$3,Eurofins!$2:$2,0),4),"1","")&amp;($AN$5+$A48)),2)="&lt; ",IF(VALUE(SUBSTITUTE(SUBSTITUTE(INDIRECT("Eurofins!"&amp;SUBSTITUTE(ADDRESS(1,MATCH(AJ$3,Eurofins!$2:$2,0),4),"1","")&amp;($AN$5+$A48))," ",""),"&lt;",""))*AJ$2&lt;=BT$4,"&lt;"&amp;BT$4,"&lt;"&amp;VALUE(SUBSTITUTE(SUBSTITUTE(INDIRECT("Eurofins!"&amp;SUBSTITUTE(ADDRESS(1,MATCH(AJ$3,Eurofins!$2:$2,0),4),"1","")&amp;($AN$5+$A48))," ",""),"&lt;",""))*AJ$2),LEFT(INDIRECT("Eurofins!"&amp;SUBSTITUTE(ADDRESS(1,MATCH(AJ$3,Eurofins!$2:$2,0),4),"1","")&amp;($AN$5+$A48)),1)="&lt;",IF(VALUE(SUBSTITUTE(SUBSTITUTE(INDIRECT("Eurofins!"&amp;SUBSTITUTE(ADDRESS(1,MATCH(AJ$3,Eurofins!$2:$2,0),4),"1","")&amp;($AN$5+$A48))," ",""),"&lt;",""))*AJ$2&lt;=BT$4,"&lt;"&amp;BT$4,"&lt;"&amp;VALUE(SUBSTITUTE(SUBSTITUTE(INDIRECT("Eurofins!"&amp;SUBSTITUTE(ADDRESS(1,MATCH(AJ$3,Eurofins!$2:$2,0),4),"1","")&amp;($AN$5+$A48))," ",""),"&lt;",""))*AJ$2),ISNUMBER(VALUE(INDIRECT("Eurofins!"&amp;SUBSTITUTE(ADDRESS(1,MATCH(AJ$3,Eurofins!$2:$2,0),4),"1","")&amp;($AN$5+$A48)))),IF(VALUE(INDIRECT("Eurofins!"&amp;SUBSTITUTE(ADDRESS(1,MATCH(AJ$3,Eurofins!$2:$2,0),4),"1","")&amp;($AN$5+$A48)))*AJ$2&lt;=BT$4,"&lt;"&amp;BT$4,VALUE(INDIRECT("Eurofins!"&amp;SUBSTITUTE(ADDRESS(1,MATCH(AJ$3,Eurofins!$2:$2,0),4),"1","")&amp;($AN$5+$A48)))))</f>
        <v>#N/A</v>
      </c>
    </row>
    <row r="49" spans="1:36" x14ac:dyDescent="0.25">
      <c r="A49">
        <f t="shared" ca="1" si="7"/>
        <v>46</v>
      </c>
      <c r="B49" t="e">
        <f t="shared" ca="1" si="6"/>
        <v>#REF!</v>
      </c>
      <c r="C49" t="str">
        <f t="shared" ca="1" si="5"/>
        <v/>
      </c>
      <c r="D49" s="22" t="e">
        <f ca="1">IF(INDIRECT("Eurofins!"&amp;SUBSTITUTE(ADDRESS(1,MATCH(D$3,Eurofins!$2:$2,0),4),"1","")&amp;($AN$5+$A49))=0,"",INDIRECT("Eurofins!"&amp;SUBSTITUTE(ADDRESS(1,MATCH(D$3,Eurofins!$2:$2,0),4),"1","")&amp;($AN$5+$A49)))</f>
        <v>#N/A</v>
      </c>
      <c r="E49" s="22" t="e">
        <f ca="1">_xlfn.IFS(INDIRECT("Eurofins!"&amp;SUBSTITUTE(ADDRESS(1,MATCH(E$3,Eurofins!$2:$2,0),4),"1","")&amp;($AN$5+$A49))=0,"",INDIRECT("Eurofins!"&amp;SUBSTITUTE(ADDRESS(1,MATCH(E$3,Eurofins!$2:$2,0),4),"1","")&amp;($AN$5+$A49))="nd","n.d.",LEFT(INDIRECT("Eurofins!"&amp;SUBSTITUTE(ADDRESS(1,MATCH(E$3,Eurofins!$2:$2,0),4),"1","")&amp;($AN$5+$A49)),2)="&lt; ","&lt;&lt;",LEFT(INDIRECT("Eurofins!"&amp;SUBSTITUTE(ADDRESS(1,MATCH(E$3,Eurofins!$2:$2,0),4),"1","")&amp;($AN$5+$A49)),1)="&lt;","&lt;",NOT(ISERROR(VALUE(INDIRECT("Eurofins!"&amp;SUBSTITUTE(ADDRESS(1,MATCH(E$3,Eurofins!$2:$2,0),4),"1","")&amp;($AN$5+$A49))))),VALUE(INDIRECT("Eurofins!"&amp;SUBSTITUTE(ADDRESS(1,MATCH(E$3,Eurofins!$2:$2,0),4),"1","")&amp;($AN$5+$A49))))</f>
        <v>#N/A</v>
      </c>
      <c r="F49" s="22" t="e">
        <f ca="1">_xlfn.IFS(INDIRECT("Eurofins!"&amp;SUBSTITUTE(ADDRESS(1,MATCH(F$3,Eurofins!$2:$2,0),4),"1","")&amp;($AN$5+$A49))=0,"",INDIRECT("Eurofins!"&amp;SUBSTITUTE(ADDRESS(1,MATCH(F$3,Eurofins!$2:$2,0),4),"1","")&amp;($AN$5+$A49))="nd","n.d.",LEFT(INDIRECT("Eurofins!"&amp;SUBSTITUTE(ADDRESS(1,MATCH(F$3,Eurofins!$2:$2,0),4),"1","")&amp;($AN$5+$A49)),2)="&lt; ","&lt;&lt;",LEFT(INDIRECT("Eurofins!"&amp;SUBSTITUTE(ADDRESS(1,MATCH(F$3,Eurofins!$2:$2,0),4),"1","")&amp;($AN$5+$A49)),1)="&lt;","&lt;",NOT(ISERROR(VALUE(INDIRECT("Eurofins!"&amp;SUBSTITUTE(ADDRESS(1,MATCH(F$3,Eurofins!$2:$2,0),4),"1","")&amp;($AN$5+$A49))))),VALUE(INDIRECT("Eurofins!"&amp;SUBSTITUTE(ADDRESS(1,MATCH(F$3,Eurofins!$2:$2,0),4),"1","")&amp;($AN$5+$A49))))</f>
        <v>#N/A</v>
      </c>
      <c r="G49" s="24" t="e">
        <f ca="1" xml:space="preserve">
_xlfn.LET(_xlpm.GetVal,INDIRECT("Eurofins!"&amp;SUBSTITUTE(ADDRESS(1,MATCH(G$3,Eurofins!$2:$2,0),4),"1","")&amp;($AN$5+$A49)),_xlfn.IFS(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49" s="24" t="e">
        <f ca="1" xml:space="preserve">
_xlfn.LET(_xlpm.GetVal,INDIRECT("Eurofins!"&amp;SUBSTITUTE(ADDRESS(1,MATCH(H$3,Eurofins!$2:$2,0),4),"1","")&amp;($AN$5+$A49)),_xlfn.IFS(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49" s="24" t="e">
        <f ca="1" xml:space="preserve">
_xlfn.LET(_xlpm.GetVal,INDIRECT("Eurofins!"&amp;SUBSTITUTE(ADDRESS(1,MATCH(I$3,Eurofins!$2:$2,0),4),"1","")&amp;($AN$5+$A49)),_xlfn.IFS(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49" s="24" t="e">
        <f ca="1" xml:space="preserve">
_xlfn.LET(_xlpm.GetVal,INDIRECT("Eurofins!"&amp;SUBSTITUTE(ADDRESS(1,MATCH(J$3,Eurofins!$2:$2,0),4),"1","")&amp;($AN$5+$A49)),_xlfn.IFS(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49" s="24" t="e">
        <f ca="1" xml:space="preserve">
_xlfn.LET(_xlpm.GetVal,INDIRECT("Eurofins!"&amp;SUBSTITUTE(ADDRESS(1,MATCH(K$3,Eurofins!$2:$2,0),4),"1","")&amp;($AN$5+$A49)),_xlfn.IFS(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49" s="24" t="e">
        <f ca="1" xml:space="preserve">
_xlfn.LET(_xlpm.GetVal,INDIRECT("Eurofins!"&amp;SUBSTITUTE(ADDRESS(1,MATCH(L$3,Eurofins!$2:$2,0),4),"1","")&amp;($AN$5+$A49)),_xlfn.IFS(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49" s="24" t="e">
        <f ca="1" xml:space="preserve">
_xlfn.LET(_xlpm.GetVal,INDIRECT("Eurofins!"&amp;SUBSTITUTE(ADDRESS(1,MATCH(M$3,Eurofins!$2:$2,0),4),"1","")&amp;($AN$5+$A49)),_xlfn.IFS(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49" s="24" t="e">
        <f ca="1" xml:space="preserve">
_xlfn.LET(_xlpm.GetVal,INDIRECT("Eurofins!"&amp;SUBSTITUTE(ADDRESS(1,MATCH(N$3,Eurofins!$2:$2,0),4),"1","")&amp;($AN$5+$A49)),_xlfn.IFS(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49" s="24" t="e">
        <f ca="1" xml:space="preserve">
_xlfn.LET(_xlpm.GetVal,INDIRECT("Eurofins!"&amp;SUBSTITUTE(ADDRESS(1,MATCH(O$3,Eurofins!$2:$2,0),4),"1","")&amp;($AN$5+$A49)),_xlfn.IFS(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49" s="27" t="e">
        <f ca="1">_xlfn.LET(_xlpm.GetVal,INDIRECT("Eurofins!"&amp;SUBSTITUTE(ADDRESS(1,MATCH(P$3,Eurofins!$2:$2,0),4),"1","")&amp;($AN$5+$A49)),
_xlfn.IFS(
(_xlpm.GetVal)=0,
IF($AR$23,IF(INDIRECT("Eurofins!"&amp;$AR$28&amp;($AN$5+$A49))="nd","n.d.",VALUE(INDIRECT("Eurofins!"&amp;$AR$28&amp;($AN$5+$A49)))),""),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49" s="27" t="e">
        <f ca="1">_xlfn.LET(_xlpm.GetVal,INDIRECT("Eurofins!"&amp;SUBSTITUTE(ADDRESS(1,MATCH(Q$3,Eurofins!$2:$2,0),4),"1","")&amp;($AN$5+$A49)),
_xlfn.IFS(
(_xlpm.GetVal)=0,
IF($AR$15,IF(INDIRECT("Eurofins!"&amp;$AR$20&amp;($AN$5+$A49))="nd","n.d.",VALUE(INDIRECT("Eurofins!"&amp;$AR$20&amp;($AN$5+$A49)))),""),
(_xlpm.GetVal)="nd",
"n.d.",
LEFT(_xlpm.GetVal,1)="&lt;",
IF(Q47&lt;&gt;1,"&lt;"&amp;VALUE(SUBSTITUTE(SUBSTITUTE(_xlpm.GetVal,"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49" s="24" t="e">
        <f ca="1" xml:space="preserve">
_xlfn.LET(_xlpm.GetVal,INDIRECT("Eurofins!"&amp;SUBSTITUTE(ADDRESS(1,MATCH(R$3,Eurofins!$2:$2,0),4),"1","")&amp;($AN$5+$A49)),_xlfn.IFS(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49" s="24" t="e">
        <f ca="1" xml:space="preserve">
_xlfn.LET(_xlpm.GetVal,INDIRECT("Eurofins!"&amp;SUBSTITUTE(ADDRESS(1,MATCH(S$3,Eurofins!$2:$2,0),4),"1","")&amp;($AN$5+$A49)),_xlfn.IFS(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49" s="24" t="e">
        <f ca="1" xml:space="preserve">
_xlfn.LET(_xlpm.GetVal,INDIRECT("Eurofins!"&amp;SUBSTITUTE(ADDRESS(1,MATCH(T$3,Eurofins!$2:$2,0),4),"1","")&amp;($AN$5+$A49)),_xlfn.IFS(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49" s="24" t="e">
        <f ca="1" xml:space="preserve">
_xlfn.LET(_xlpm.GetVal,INDIRECT("Eurofins!"&amp;SUBSTITUTE(ADDRESS(1,MATCH(U$3,Eurofins!$2:$2,0),4),"1","")&amp;($AN$5+$A49)),_xlfn.IFS(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49" s="24" t="e">
        <f ca="1" xml:space="preserve">
_xlfn.LET(_xlpm.GetVal,INDIRECT("Eurofins!"&amp;SUBSTITUTE(ADDRESS(1,MATCH(V$3,Eurofins!$2:$2,0),4),"1","")&amp;($AN$5+$A49)),_xlfn.IFS(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49" s="24" t="e">
        <f ca="1" xml:space="preserve">
_xlfn.LET(_xlpm.GetVal,INDIRECT("Eurofins!"&amp;SUBSTITUTE(ADDRESS(1,MATCH(W$3,Eurofins!$2:$2,0),4),"1","")&amp;($AN$5+$A49)),_xlfn.IFS(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49" s="24" t="e">
        <f ca="1" xml:space="preserve">
_xlfn.LET(_xlpm.GetVal,INDIRECT("Eurofins!"&amp;SUBSTITUTE(ADDRESS(1,MATCH(X$3,Eurofins!$2:$2,0),4),"1","")&amp;($AN$5+$A49)),_xlfn.IFS(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49" s="24" t="e">
        <f ca="1" xml:space="preserve">
_xlfn.LET(_xlpm.GetVal,INDIRECT("Eurofins!"&amp;SUBSTITUTE(ADDRESS(1,MATCH(Y$3,Eurofins!$2:$2,0),4),"1","")&amp;($AN$5+$A49)),_xlfn.IFS(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49" s="24" t="e">
        <f ca="1" xml:space="preserve">
_xlfn.LET(_xlpm.GetVal,INDIRECT("Eurofins!"&amp;SUBSTITUTE(ADDRESS(1,MATCH(Z$3,Eurofins!$2:$2,0),4),"1","")&amp;($AN$5+$A49)),_xlfn.IFS(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49" s="24" t="e">
        <f ca="1" xml:space="preserve">
_xlfn.LET(_xlpm.GetVal,INDIRECT("Eurofins!"&amp;SUBSTITUTE(ADDRESS(1,MATCH(AA$3,Eurofins!$2:$2,0),4),"1","")&amp;($AN$5+$A49)),_xlfn.IFS(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49" s="24" t="e">
        <f ca="1" xml:space="preserve">
_xlfn.LET(_xlpm.GetVal,INDIRECT("Eurofins!"&amp;SUBSTITUTE(ADDRESS(1,MATCH(AB$3,Eurofins!$2:$2,0),4),"1","")&amp;($AN$5+$A49)),_xlfn.IFS(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49" s="24" t="e">
        <f ca="1" xml:space="preserve">
_xlfn.LET(_xlpm.GetVal,INDIRECT("Eurofins!"&amp;SUBSTITUTE(ADDRESS(1,MATCH(AC$3,Eurofins!$2:$2,0),4),"1","")&amp;($AN$5+$A49)),_xlfn.IFS(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49" s="24" t="e">
        <f ca="1" xml:space="preserve">
_xlfn.LET(_xlpm.GetVal,INDIRECT("Eurofins!"&amp;SUBSTITUTE(ADDRESS(1,MATCH(AD$3,Eurofins!$2:$2,0),4),"1","")&amp;($AN$5+$A49)),_xlfn.IFS(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49" s="24" t="e">
        <f ca="1" xml:space="preserve">
_xlfn.LET(_xlpm.GetVal,INDIRECT("Eurofins!"&amp;SUBSTITUTE(ADDRESS(1,MATCH(AE$3,Eurofins!$2:$2,0),4),"1","")&amp;($AN$5+$A49)),_xlfn.IFS(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49" s="24" t="e">
        <f ca="1" xml:space="preserve">
_xlfn.LET(_xlpm.GetVal,INDIRECT("Eurofins!"&amp;SUBSTITUTE(ADDRESS(1,MATCH(AF$3,Eurofins!$2:$2,0),4),"1","")&amp;($AN$5+$A49)),_xlfn.IFS(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49" s="24" t="e">
        <f ca="1" xml:space="preserve">
_xlfn.LET(_xlpm.GetVal,INDIRECT("Eurofins!"&amp;SUBSTITUTE(ADDRESS(1,MATCH(AG$3,Eurofins!$2:$2,0),4),"1","")&amp;($AN$5+$A49)),_xlfn.IFS(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49" s="25" t="str">
        <f ca="1">IF(SUMPRODUCT(--ISERROR(AI49:AJ49))&lt;2,IF(SUMIF(AI49:AJ49,"&lt;&gt;#VALUE!")&lt;=ALS_Jord_Kalk!BQ$4,"&lt;"&amp;ALS_Jord_Kalk!BQ$4,SUMIF(AI49:AJ49,"&lt;&gt;#VALUE!")),"#VALUE!")</f>
        <v>#VALUE!</v>
      </c>
      <c r="AI49" s="24" t="e">
        <f ca="1">_xlfn.IFS(INDIRECT("Eurofins!"&amp;SUBSTITUTE(ADDRESS(1,MATCH(AI$3,Eurofins!$2:$2,0),4),"1","")&amp;($AN$5+$A49))=0,"",INDIRECT("Eurofins!"&amp;SUBSTITUTE(ADDRESS(1,MATCH(AI$3,Eurofins!$2:$2,0),4),"1","")&amp;($AN$5+$A49))="nd","n.d.",LEFT(INDIRECT("Eurofins!"&amp;SUBSTITUTE(ADDRESS(1,MATCH(AI$3,Eurofins!$2:$2,0),4),"1","")&amp;($AN$5+$A49)),2)="&lt; ",IF(VALUE(SUBSTITUTE(SUBSTITUTE(INDIRECT("Eurofins!"&amp;SUBSTITUTE(ADDRESS(1,MATCH(AI$3,Eurofins!$2:$2,0),4),"1","")&amp;($AN$5+$A49))," ",""),"&lt;",""))*AI$2&lt;=BS$4,"&lt;"&amp;BS$4,"&lt;"&amp;VALUE(SUBSTITUTE(SUBSTITUTE(INDIRECT("Eurofins!"&amp;SUBSTITUTE(ADDRESS(1,MATCH(AI$3,Eurofins!$2:$2,0),4),"1","")&amp;($AN$5+$A49))," ",""),"&lt;",""))*AI$2),LEFT(INDIRECT("Eurofins!"&amp;SUBSTITUTE(ADDRESS(1,MATCH(AI$3,Eurofins!$2:$2,0),4),"1","")&amp;($AN$5+$A49)),1)="&lt;",IF(VALUE(SUBSTITUTE(SUBSTITUTE(INDIRECT("Eurofins!"&amp;SUBSTITUTE(ADDRESS(1,MATCH(AI$3,Eurofins!$2:$2,0),4),"1","")&amp;($AN$5+$A49))," ",""),"&lt;",""))*AI$2&lt;=BS$4,"&lt;"&amp;BS$4,"&lt;"&amp;VALUE(SUBSTITUTE(SUBSTITUTE(INDIRECT("Eurofins!"&amp;SUBSTITUTE(ADDRESS(1,MATCH(AI$3,Eurofins!$2:$2,0),4),"1","")&amp;($AN$5+$A49))," ",""),"&lt;",""))*AI$2),ISNUMBER(VALUE(INDIRECT("Eurofins!"&amp;SUBSTITUTE(ADDRESS(1,MATCH(AI$3,Eurofins!$2:$2,0),4),"1","")&amp;($AN$5+$A49)))),IF(VALUE(INDIRECT("Eurofins!"&amp;SUBSTITUTE(ADDRESS(1,MATCH(AI$3,Eurofins!$2:$2,0),4),"1","")&amp;($AN$5+$A49)))*AI$2&lt;=BS$4,"&lt;"&amp;BS$4,VALUE(INDIRECT("Eurofins!"&amp;SUBSTITUTE(ADDRESS(1,MATCH(AI$3,Eurofins!$2:$2,0),4),"1","")&amp;($AN$5+$A49)))))</f>
        <v>#N/A</v>
      </c>
      <c r="AJ49" s="24" t="e">
        <f ca="1">_xlfn.IFS(INDIRECT("Eurofins!"&amp;SUBSTITUTE(ADDRESS(1,MATCH(AJ$3,Eurofins!$2:$2,0),4),"1","")&amp;($AN$5+$A49))=0,"",INDIRECT("Eurofins!"&amp;SUBSTITUTE(ADDRESS(1,MATCH(AJ$3,Eurofins!$2:$2,0),4),"1","")&amp;($AN$5+$A49))="nd","n.d.",LEFT(INDIRECT("Eurofins!"&amp;SUBSTITUTE(ADDRESS(1,MATCH(AJ$3,Eurofins!$2:$2,0),4),"1","")&amp;($AN$5+$A49)),2)="&lt; ",IF(VALUE(SUBSTITUTE(SUBSTITUTE(INDIRECT("Eurofins!"&amp;SUBSTITUTE(ADDRESS(1,MATCH(AJ$3,Eurofins!$2:$2,0),4),"1","")&amp;($AN$5+$A49))," ",""),"&lt;",""))*AJ$2&lt;=BT$4,"&lt;"&amp;BT$4,"&lt;"&amp;VALUE(SUBSTITUTE(SUBSTITUTE(INDIRECT("Eurofins!"&amp;SUBSTITUTE(ADDRESS(1,MATCH(AJ$3,Eurofins!$2:$2,0),4),"1","")&amp;($AN$5+$A49))," ",""),"&lt;",""))*AJ$2),LEFT(INDIRECT("Eurofins!"&amp;SUBSTITUTE(ADDRESS(1,MATCH(AJ$3,Eurofins!$2:$2,0),4),"1","")&amp;($AN$5+$A49)),1)="&lt;",IF(VALUE(SUBSTITUTE(SUBSTITUTE(INDIRECT("Eurofins!"&amp;SUBSTITUTE(ADDRESS(1,MATCH(AJ$3,Eurofins!$2:$2,0),4),"1","")&amp;($AN$5+$A49))," ",""),"&lt;",""))*AJ$2&lt;=BT$4,"&lt;"&amp;BT$4,"&lt;"&amp;VALUE(SUBSTITUTE(SUBSTITUTE(INDIRECT("Eurofins!"&amp;SUBSTITUTE(ADDRESS(1,MATCH(AJ$3,Eurofins!$2:$2,0),4),"1","")&amp;($AN$5+$A49))," ",""),"&lt;",""))*AJ$2),ISNUMBER(VALUE(INDIRECT("Eurofins!"&amp;SUBSTITUTE(ADDRESS(1,MATCH(AJ$3,Eurofins!$2:$2,0),4),"1","")&amp;($AN$5+$A49)))),IF(VALUE(INDIRECT("Eurofins!"&amp;SUBSTITUTE(ADDRESS(1,MATCH(AJ$3,Eurofins!$2:$2,0),4),"1","")&amp;($AN$5+$A49)))*AJ$2&lt;=BT$4,"&lt;"&amp;BT$4,VALUE(INDIRECT("Eurofins!"&amp;SUBSTITUTE(ADDRESS(1,MATCH(AJ$3,Eurofins!$2:$2,0),4),"1","")&amp;($AN$5+$A49)))))</f>
        <v>#N/A</v>
      </c>
    </row>
    <row r="50" spans="1:36" x14ac:dyDescent="0.25">
      <c r="A50">
        <f t="shared" ca="1" si="7"/>
        <v>47</v>
      </c>
      <c r="B50" t="e">
        <f t="shared" ca="1" si="6"/>
        <v>#REF!</v>
      </c>
      <c r="C50" t="str">
        <f t="shared" ca="1" si="5"/>
        <v/>
      </c>
      <c r="D50" s="22" t="e">
        <f ca="1">IF(INDIRECT("Eurofins!"&amp;SUBSTITUTE(ADDRESS(1,MATCH(D$3,Eurofins!$2:$2,0),4),"1","")&amp;($AN$5+$A50))=0,"",INDIRECT("Eurofins!"&amp;SUBSTITUTE(ADDRESS(1,MATCH(D$3,Eurofins!$2:$2,0),4),"1","")&amp;($AN$5+$A50)))</f>
        <v>#N/A</v>
      </c>
      <c r="E50" s="22" t="e">
        <f ca="1">_xlfn.IFS(INDIRECT("Eurofins!"&amp;SUBSTITUTE(ADDRESS(1,MATCH(E$3,Eurofins!$2:$2,0),4),"1","")&amp;($AN$5+$A50))=0,"",INDIRECT("Eurofins!"&amp;SUBSTITUTE(ADDRESS(1,MATCH(E$3,Eurofins!$2:$2,0),4),"1","")&amp;($AN$5+$A50))="nd","n.d.",LEFT(INDIRECT("Eurofins!"&amp;SUBSTITUTE(ADDRESS(1,MATCH(E$3,Eurofins!$2:$2,0),4),"1","")&amp;($AN$5+$A50)),2)="&lt; ","&lt;&lt;",LEFT(INDIRECT("Eurofins!"&amp;SUBSTITUTE(ADDRESS(1,MATCH(E$3,Eurofins!$2:$2,0),4),"1","")&amp;($AN$5+$A50)),1)="&lt;","&lt;",NOT(ISERROR(VALUE(INDIRECT("Eurofins!"&amp;SUBSTITUTE(ADDRESS(1,MATCH(E$3,Eurofins!$2:$2,0),4),"1","")&amp;($AN$5+$A50))))),VALUE(INDIRECT("Eurofins!"&amp;SUBSTITUTE(ADDRESS(1,MATCH(E$3,Eurofins!$2:$2,0),4),"1","")&amp;($AN$5+$A50))))</f>
        <v>#N/A</v>
      </c>
      <c r="F50" s="22" t="e">
        <f ca="1">_xlfn.IFS(INDIRECT("Eurofins!"&amp;SUBSTITUTE(ADDRESS(1,MATCH(F$3,Eurofins!$2:$2,0),4),"1","")&amp;($AN$5+$A50))=0,"",INDIRECT("Eurofins!"&amp;SUBSTITUTE(ADDRESS(1,MATCH(F$3,Eurofins!$2:$2,0),4),"1","")&amp;($AN$5+$A50))="nd","n.d.",LEFT(INDIRECT("Eurofins!"&amp;SUBSTITUTE(ADDRESS(1,MATCH(F$3,Eurofins!$2:$2,0),4),"1","")&amp;($AN$5+$A50)),2)="&lt; ","&lt;&lt;",LEFT(INDIRECT("Eurofins!"&amp;SUBSTITUTE(ADDRESS(1,MATCH(F$3,Eurofins!$2:$2,0),4),"1","")&amp;($AN$5+$A50)),1)="&lt;","&lt;",NOT(ISERROR(VALUE(INDIRECT("Eurofins!"&amp;SUBSTITUTE(ADDRESS(1,MATCH(F$3,Eurofins!$2:$2,0),4),"1","")&amp;($AN$5+$A50))))),VALUE(INDIRECT("Eurofins!"&amp;SUBSTITUTE(ADDRESS(1,MATCH(F$3,Eurofins!$2:$2,0),4),"1","")&amp;($AN$5+$A50))))</f>
        <v>#N/A</v>
      </c>
      <c r="G50" s="24" t="e">
        <f ca="1" xml:space="preserve">
_xlfn.LET(_xlpm.GetVal,INDIRECT("Eurofins!"&amp;SUBSTITUTE(ADDRESS(1,MATCH(G$3,Eurofins!$2:$2,0),4),"1","")&amp;($AN$5+$A50)),_xlfn.IFS(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50" s="24" t="e">
        <f ca="1" xml:space="preserve">
_xlfn.LET(_xlpm.GetVal,INDIRECT("Eurofins!"&amp;SUBSTITUTE(ADDRESS(1,MATCH(H$3,Eurofins!$2:$2,0),4),"1","")&amp;($AN$5+$A50)),_xlfn.IFS(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50" s="24" t="e">
        <f ca="1" xml:space="preserve">
_xlfn.LET(_xlpm.GetVal,INDIRECT("Eurofins!"&amp;SUBSTITUTE(ADDRESS(1,MATCH(I$3,Eurofins!$2:$2,0),4),"1","")&amp;($AN$5+$A50)),_xlfn.IFS(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50" s="24" t="e">
        <f ca="1" xml:space="preserve">
_xlfn.LET(_xlpm.GetVal,INDIRECT("Eurofins!"&amp;SUBSTITUTE(ADDRESS(1,MATCH(J$3,Eurofins!$2:$2,0),4),"1","")&amp;($AN$5+$A50)),_xlfn.IFS(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50" s="24" t="e">
        <f ca="1" xml:space="preserve">
_xlfn.LET(_xlpm.GetVal,INDIRECT("Eurofins!"&amp;SUBSTITUTE(ADDRESS(1,MATCH(K$3,Eurofins!$2:$2,0),4),"1","")&amp;($AN$5+$A50)),_xlfn.IFS(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50" s="24" t="e">
        <f ca="1" xml:space="preserve">
_xlfn.LET(_xlpm.GetVal,INDIRECT("Eurofins!"&amp;SUBSTITUTE(ADDRESS(1,MATCH(L$3,Eurofins!$2:$2,0),4),"1","")&amp;($AN$5+$A50)),_xlfn.IFS(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50" s="24" t="e">
        <f ca="1" xml:space="preserve">
_xlfn.LET(_xlpm.GetVal,INDIRECT("Eurofins!"&amp;SUBSTITUTE(ADDRESS(1,MATCH(M$3,Eurofins!$2:$2,0),4),"1","")&amp;($AN$5+$A50)),_xlfn.IFS(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50" s="24" t="e">
        <f ca="1" xml:space="preserve">
_xlfn.LET(_xlpm.GetVal,INDIRECT("Eurofins!"&amp;SUBSTITUTE(ADDRESS(1,MATCH(N$3,Eurofins!$2:$2,0),4),"1","")&amp;($AN$5+$A50)),_xlfn.IFS(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50" s="24" t="e">
        <f ca="1" xml:space="preserve">
_xlfn.LET(_xlpm.GetVal,INDIRECT("Eurofins!"&amp;SUBSTITUTE(ADDRESS(1,MATCH(O$3,Eurofins!$2:$2,0),4),"1","")&amp;($AN$5+$A50)),_xlfn.IFS(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50" s="27" t="e">
        <f ca="1">_xlfn.LET(_xlpm.GetVal,INDIRECT("Eurofins!"&amp;SUBSTITUTE(ADDRESS(1,MATCH(P$3,Eurofins!$2:$2,0),4),"1","")&amp;($AN$5+$A50)),
_xlfn.IFS(
(_xlpm.GetVal)=0,
IF($AR$23,IF(INDIRECT("Eurofins!"&amp;$AR$28&amp;($AN$5+$A50))="nd","n.d.",VALUE(INDIRECT("Eurofins!"&amp;$AR$28&amp;($AN$5+$A50)))),""),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50" s="27" t="e">
        <f ca="1">_xlfn.LET(_xlpm.GetVal,INDIRECT("Eurofins!"&amp;SUBSTITUTE(ADDRESS(1,MATCH(Q$3,Eurofins!$2:$2,0),4),"1","")&amp;($AN$5+$A50)),
_xlfn.IFS(
(_xlpm.GetVal)=0,
IF($AR$15,IF(INDIRECT("Eurofins!"&amp;$AR$20&amp;($AN$5+$A50))="nd","n.d.",VALUE(INDIRECT("Eurofins!"&amp;$AR$20&amp;($AN$5+$A50)))),""),
(_xlpm.GetVal)="nd",
"n.d.",
LEFT(_xlpm.GetVal,1)="&lt;",
IF(Q48&lt;&gt;1,"&lt;"&amp;VALUE(SUBSTITUTE(SUBSTITUTE(_xlpm.GetVal,"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50" s="24" t="e">
        <f ca="1" xml:space="preserve">
_xlfn.LET(_xlpm.GetVal,INDIRECT("Eurofins!"&amp;SUBSTITUTE(ADDRESS(1,MATCH(R$3,Eurofins!$2:$2,0),4),"1","")&amp;($AN$5+$A50)),_xlfn.IFS(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50" s="24" t="e">
        <f ca="1" xml:space="preserve">
_xlfn.LET(_xlpm.GetVal,INDIRECT("Eurofins!"&amp;SUBSTITUTE(ADDRESS(1,MATCH(S$3,Eurofins!$2:$2,0),4),"1","")&amp;($AN$5+$A50)),_xlfn.IFS(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50" s="24" t="e">
        <f ca="1" xml:space="preserve">
_xlfn.LET(_xlpm.GetVal,INDIRECT("Eurofins!"&amp;SUBSTITUTE(ADDRESS(1,MATCH(T$3,Eurofins!$2:$2,0),4),"1","")&amp;($AN$5+$A50)),_xlfn.IFS(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50" s="24" t="e">
        <f ca="1" xml:space="preserve">
_xlfn.LET(_xlpm.GetVal,INDIRECT("Eurofins!"&amp;SUBSTITUTE(ADDRESS(1,MATCH(U$3,Eurofins!$2:$2,0),4),"1","")&amp;($AN$5+$A50)),_xlfn.IFS(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50" s="24" t="e">
        <f ca="1" xml:space="preserve">
_xlfn.LET(_xlpm.GetVal,INDIRECT("Eurofins!"&amp;SUBSTITUTE(ADDRESS(1,MATCH(V$3,Eurofins!$2:$2,0),4),"1","")&amp;($AN$5+$A50)),_xlfn.IFS(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50" s="24" t="e">
        <f ca="1" xml:space="preserve">
_xlfn.LET(_xlpm.GetVal,INDIRECT("Eurofins!"&amp;SUBSTITUTE(ADDRESS(1,MATCH(W$3,Eurofins!$2:$2,0),4),"1","")&amp;($AN$5+$A50)),_xlfn.IFS(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50" s="24" t="e">
        <f ca="1" xml:space="preserve">
_xlfn.LET(_xlpm.GetVal,INDIRECT("Eurofins!"&amp;SUBSTITUTE(ADDRESS(1,MATCH(X$3,Eurofins!$2:$2,0),4),"1","")&amp;($AN$5+$A50)),_xlfn.IFS(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50" s="24" t="e">
        <f ca="1" xml:space="preserve">
_xlfn.LET(_xlpm.GetVal,INDIRECT("Eurofins!"&amp;SUBSTITUTE(ADDRESS(1,MATCH(Y$3,Eurofins!$2:$2,0),4),"1","")&amp;($AN$5+$A50)),_xlfn.IFS(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50" s="24" t="e">
        <f ca="1" xml:space="preserve">
_xlfn.LET(_xlpm.GetVal,INDIRECT("Eurofins!"&amp;SUBSTITUTE(ADDRESS(1,MATCH(Z$3,Eurofins!$2:$2,0),4),"1","")&amp;($AN$5+$A50)),_xlfn.IFS(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50" s="24" t="e">
        <f ca="1" xml:space="preserve">
_xlfn.LET(_xlpm.GetVal,INDIRECT("Eurofins!"&amp;SUBSTITUTE(ADDRESS(1,MATCH(AA$3,Eurofins!$2:$2,0),4),"1","")&amp;($AN$5+$A50)),_xlfn.IFS(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50" s="24" t="e">
        <f ca="1" xml:space="preserve">
_xlfn.LET(_xlpm.GetVal,INDIRECT("Eurofins!"&amp;SUBSTITUTE(ADDRESS(1,MATCH(AB$3,Eurofins!$2:$2,0),4),"1","")&amp;($AN$5+$A50)),_xlfn.IFS(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50" s="24" t="e">
        <f ca="1" xml:space="preserve">
_xlfn.LET(_xlpm.GetVal,INDIRECT("Eurofins!"&amp;SUBSTITUTE(ADDRESS(1,MATCH(AC$3,Eurofins!$2:$2,0),4),"1","")&amp;($AN$5+$A50)),_xlfn.IFS(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50" s="24" t="e">
        <f ca="1" xml:space="preserve">
_xlfn.LET(_xlpm.GetVal,INDIRECT("Eurofins!"&amp;SUBSTITUTE(ADDRESS(1,MATCH(AD$3,Eurofins!$2:$2,0),4),"1","")&amp;($AN$5+$A50)),_xlfn.IFS(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50" s="24" t="e">
        <f ca="1" xml:space="preserve">
_xlfn.LET(_xlpm.GetVal,INDIRECT("Eurofins!"&amp;SUBSTITUTE(ADDRESS(1,MATCH(AE$3,Eurofins!$2:$2,0),4),"1","")&amp;($AN$5+$A50)),_xlfn.IFS(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50" s="24" t="e">
        <f ca="1" xml:space="preserve">
_xlfn.LET(_xlpm.GetVal,INDIRECT("Eurofins!"&amp;SUBSTITUTE(ADDRESS(1,MATCH(AF$3,Eurofins!$2:$2,0),4),"1","")&amp;($AN$5+$A50)),_xlfn.IFS(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50" s="24" t="e">
        <f ca="1" xml:space="preserve">
_xlfn.LET(_xlpm.GetVal,INDIRECT("Eurofins!"&amp;SUBSTITUTE(ADDRESS(1,MATCH(AG$3,Eurofins!$2:$2,0),4),"1","")&amp;($AN$5+$A50)),_xlfn.IFS(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50" s="25" t="str">
        <f ca="1">IF(SUMPRODUCT(--ISERROR(AI50:AJ50))&lt;2,IF(SUMIF(AI50:AJ50,"&lt;&gt;#VALUE!")&lt;=ALS_Jord_Kalk!BQ$4,"&lt;"&amp;ALS_Jord_Kalk!BQ$4,SUMIF(AI50:AJ50,"&lt;&gt;#VALUE!")),"#VALUE!")</f>
        <v>#VALUE!</v>
      </c>
      <c r="AI50" s="24" t="e">
        <f ca="1">_xlfn.IFS(INDIRECT("Eurofins!"&amp;SUBSTITUTE(ADDRESS(1,MATCH(AI$3,Eurofins!$2:$2,0),4),"1","")&amp;($AN$5+$A50))=0,"",INDIRECT("Eurofins!"&amp;SUBSTITUTE(ADDRESS(1,MATCH(AI$3,Eurofins!$2:$2,0),4),"1","")&amp;($AN$5+$A50))="nd","n.d.",LEFT(INDIRECT("Eurofins!"&amp;SUBSTITUTE(ADDRESS(1,MATCH(AI$3,Eurofins!$2:$2,0),4),"1","")&amp;($AN$5+$A50)),2)="&lt; ",IF(VALUE(SUBSTITUTE(SUBSTITUTE(INDIRECT("Eurofins!"&amp;SUBSTITUTE(ADDRESS(1,MATCH(AI$3,Eurofins!$2:$2,0),4),"1","")&amp;($AN$5+$A50))," ",""),"&lt;",""))*AI$2&lt;=BS$4,"&lt;"&amp;BS$4,"&lt;"&amp;VALUE(SUBSTITUTE(SUBSTITUTE(INDIRECT("Eurofins!"&amp;SUBSTITUTE(ADDRESS(1,MATCH(AI$3,Eurofins!$2:$2,0),4),"1","")&amp;($AN$5+$A50))," ",""),"&lt;",""))*AI$2),LEFT(INDIRECT("Eurofins!"&amp;SUBSTITUTE(ADDRESS(1,MATCH(AI$3,Eurofins!$2:$2,0),4),"1","")&amp;($AN$5+$A50)),1)="&lt;",IF(VALUE(SUBSTITUTE(SUBSTITUTE(INDIRECT("Eurofins!"&amp;SUBSTITUTE(ADDRESS(1,MATCH(AI$3,Eurofins!$2:$2,0),4),"1","")&amp;($AN$5+$A50))," ",""),"&lt;",""))*AI$2&lt;=BS$4,"&lt;"&amp;BS$4,"&lt;"&amp;VALUE(SUBSTITUTE(SUBSTITUTE(INDIRECT("Eurofins!"&amp;SUBSTITUTE(ADDRESS(1,MATCH(AI$3,Eurofins!$2:$2,0),4),"1","")&amp;($AN$5+$A50))," ",""),"&lt;",""))*AI$2),ISNUMBER(VALUE(INDIRECT("Eurofins!"&amp;SUBSTITUTE(ADDRESS(1,MATCH(AI$3,Eurofins!$2:$2,0),4),"1","")&amp;($AN$5+$A50)))),IF(VALUE(INDIRECT("Eurofins!"&amp;SUBSTITUTE(ADDRESS(1,MATCH(AI$3,Eurofins!$2:$2,0),4),"1","")&amp;($AN$5+$A50)))*AI$2&lt;=BS$4,"&lt;"&amp;BS$4,VALUE(INDIRECT("Eurofins!"&amp;SUBSTITUTE(ADDRESS(1,MATCH(AI$3,Eurofins!$2:$2,0),4),"1","")&amp;($AN$5+$A50)))))</f>
        <v>#N/A</v>
      </c>
      <c r="AJ50" s="24" t="e">
        <f ca="1">_xlfn.IFS(INDIRECT("Eurofins!"&amp;SUBSTITUTE(ADDRESS(1,MATCH(AJ$3,Eurofins!$2:$2,0),4),"1","")&amp;($AN$5+$A50))=0,"",INDIRECT("Eurofins!"&amp;SUBSTITUTE(ADDRESS(1,MATCH(AJ$3,Eurofins!$2:$2,0),4),"1","")&amp;($AN$5+$A50))="nd","n.d.",LEFT(INDIRECT("Eurofins!"&amp;SUBSTITUTE(ADDRESS(1,MATCH(AJ$3,Eurofins!$2:$2,0),4),"1","")&amp;($AN$5+$A50)),2)="&lt; ",IF(VALUE(SUBSTITUTE(SUBSTITUTE(INDIRECT("Eurofins!"&amp;SUBSTITUTE(ADDRESS(1,MATCH(AJ$3,Eurofins!$2:$2,0),4),"1","")&amp;($AN$5+$A50))," ",""),"&lt;",""))*AJ$2&lt;=BT$4,"&lt;"&amp;BT$4,"&lt;"&amp;VALUE(SUBSTITUTE(SUBSTITUTE(INDIRECT("Eurofins!"&amp;SUBSTITUTE(ADDRESS(1,MATCH(AJ$3,Eurofins!$2:$2,0),4),"1","")&amp;($AN$5+$A50))," ",""),"&lt;",""))*AJ$2),LEFT(INDIRECT("Eurofins!"&amp;SUBSTITUTE(ADDRESS(1,MATCH(AJ$3,Eurofins!$2:$2,0),4),"1","")&amp;($AN$5+$A50)),1)="&lt;",IF(VALUE(SUBSTITUTE(SUBSTITUTE(INDIRECT("Eurofins!"&amp;SUBSTITUTE(ADDRESS(1,MATCH(AJ$3,Eurofins!$2:$2,0),4),"1","")&amp;($AN$5+$A50))," ",""),"&lt;",""))*AJ$2&lt;=BT$4,"&lt;"&amp;BT$4,"&lt;"&amp;VALUE(SUBSTITUTE(SUBSTITUTE(INDIRECT("Eurofins!"&amp;SUBSTITUTE(ADDRESS(1,MATCH(AJ$3,Eurofins!$2:$2,0),4),"1","")&amp;($AN$5+$A50))," ",""),"&lt;",""))*AJ$2),ISNUMBER(VALUE(INDIRECT("Eurofins!"&amp;SUBSTITUTE(ADDRESS(1,MATCH(AJ$3,Eurofins!$2:$2,0),4),"1","")&amp;($AN$5+$A50)))),IF(VALUE(INDIRECT("Eurofins!"&amp;SUBSTITUTE(ADDRESS(1,MATCH(AJ$3,Eurofins!$2:$2,0),4),"1","")&amp;($AN$5+$A50)))*AJ$2&lt;=BT$4,"&lt;"&amp;BT$4,VALUE(INDIRECT("Eurofins!"&amp;SUBSTITUTE(ADDRESS(1,MATCH(AJ$3,Eurofins!$2:$2,0),4),"1","")&amp;($AN$5+$A50)))))</f>
        <v>#N/A</v>
      </c>
    </row>
    <row r="51" spans="1:36" x14ac:dyDescent="0.25">
      <c r="A51">
        <f t="shared" ca="1" si="7"/>
        <v>48</v>
      </c>
      <c r="B51" t="e">
        <f t="shared" ca="1" si="6"/>
        <v>#REF!</v>
      </c>
      <c r="C51" t="str">
        <f t="shared" ca="1" si="5"/>
        <v/>
      </c>
      <c r="D51" s="22" t="e">
        <f ca="1">IF(INDIRECT("Eurofins!"&amp;SUBSTITUTE(ADDRESS(1,MATCH(D$3,Eurofins!$2:$2,0),4),"1","")&amp;($AN$5+$A51))=0,"",INDIRECT("Eurofins!"&amp;SUBSTITUTE(ADDRESS(1,MATCH(D$3,Eurofins!$2:$2,0),4),"1","")&amp;($AN$5+$A51)))</f>
        <v>#N/A</v>
      </c>
      <c r="E51" s="22" t="e">
        <f ca="1">_xlfn.IFS(INDIRECT("Eurofins!"&amp;SUBSTITUTE(ADDRESS(1,MATCH(E$3,Eurofins!$2:$2,0),4),"1","")&amp;($AN$5+$A51))=0,"",INDIRECT("Eurofins!"&amp;SUBSTITUTE(ADDRESS(1,MATCH(E$3,Eurofins!$2:$2,0),4),"1","")&amp;($AN$5+$A51))="nd","n.d.",LEFT(INDIRECT("Eurofins!"&amp;SUBSTITUTE(ADDRESS(1,MATCH(E$3,Eurofins!$2:$2,0),4),"1","")&amp;($AN$5+$A51)),2)="&lt; ","&lt;&lt;",LEFT(INDIRECT("Eurofins!"&amp;SUBSTITUTE(ADDRESS(1,MATCH(E$3,Eurofins!$2:$2,0),4),"1","")&amp;($AN$5+$A51)),1)="&lt;","&lt;",NOT(ISERROR(VALUE(INDIRECT("Eurofins!"&amp;SUBSTITUTE(ADDRESS(1,MATCH(E$3,Eurofins!$2:$2,0),4),"1","")&amp;($AN$5+$A51))))),VALUE(INDIRECT("Eurofins!"&amp;SUBSTITUTE(ADDRESS(1,MATCH(E$3,Eurofins!$2:$2,0),4),"1","")&amp;($AN$5+$A51))))</f>
        <v>#N/A</v>
      </c>
      <c r="F51" s="22" t="e">
        <f ca="1">_xlfn.IFS(INDIRECT("Eurofins!"&amp;SUBSTITUTE(ADDRESS(1,MATCH(F$3,Eurofins!$2:$2,0),4),"1","")&amp;($AN$5+$A51))=0,"",INDIRECT("Eurofins!"&amp;SUBSTITUTE(ADDRESS(1,MATCH(F$3,Eurofins!$2:$2,0),4),"1","")&amp;($AN$5+$A51))="nd","n.d.",LEFT(INDIRECT("Eurofins!"&amp;SUBSTITUTE(ADDRESS(1,MATCH(F$3,Eurofins!$2:$2,0),4),"1","")&amp;($AN$5+$A51)),2)="&lt; ","&lt;&lt;",LEFT(INDIRECT("Eurofins!"&amp;SUBSTITUTE(ADDRESS(1,MATCH(F$3,Eurofins!$2:$2,0),4),"1","")&amp;($AN$5+$A51)),1)="&lt;","&lt;",NOT(ISERROR(VALUE(INDIRECT("Eurofins!"&amp;SUBSTITUTE(ADDRESS(1,MATCH(F$3,Eurofins!$2:$2,0),4),"1","")&amp;($AN$5+$A51))))),VALUE(INDIRECT("Eurofins!"&amp;SUBSTITUTE(ADDRESS(1,MATCH(F$3,Eurofins!$2:$2,0),4),"1","")&amp;($AN$5+$A51))))</f>
        <v>#N/A</v>
      </c>
      <c r="G51" s="24" t="e">
        <f ca="1" xml:space="preserve">
_xlfn.LET(_xlpm.GetVal,INDIRECT("Eurofins!"&amp;SUBSTITUTE(ADDRESS(1,MATCH(G$3,Eurofins!$2:$2,0),4),"1","")&amp;($AN$5+$A51)),_xlfn.IFS(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51" s="24" t="e">
        <f ca="1" xml:space="preserve">
_xlfn.LET(_xlpm.GetVal,INDIRECT("Eurofins!"&amp;SUBSTITUTE(ADDRESS(1,MATCH(H$3,Eurofins!$2:$2,0),4),"1","")&amp;($AN$5+$A51)),_xlfn.IFS(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51" s="24" t="e">
        <f ca="1" xml:space="preserve">
_xlfn.LET(_xlpm.GetVal,INDIRECT("Eurofins!"&amp;SUBSTITUTE(ADDRESS(1,MATCH(I$3,Eurofins!$2:$2,0),4),"1","")&amp;($AN$5+$A51)),_xlfn.IFS(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51" s="24" t="e">
        <f ca="1" xml:space="preserve">
_xlfn.LET(_xlpm.GetVal,INDIRECT("Eurofins!"&amp;SUBSTITUTE(ADDRESS(1,MATCH(J$3,Eurofins!$2:$2,0),4),"1","")&amp;($AN$5+$A51)),_xlfn.IFS(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51" s="24" t="e">
        <f ca="1" xml:space="preserve">
_xlfn.LET(_xlpm.GetVal,INDIRECT("Eurofins!"&amp;SUBSTITUTE(ADDRESS(1,MATCH(K$3,Eurofins!$2:$2,0),4),"1","")&amp;($AN$5+$A51)),_xlfn.IFS(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51" s="24" t="e">
        <f ca="1" xml:space="preserve">
_xlfn.LET(_xlpm.GetVal,INDIRECT("Eurofins!"&amp;SUBSTITUTE(ADDRESS(1,MATCH(L$3,Eurofins!$2:$2,0),4),"1","")&amp;($AN$5+$A51)),_xlfn.IFS(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51" s="24" t="e">
        <f ca="1" xml:space="preserve">
_xlfn.LET(_xlpm.GetVal,INDIRECT("Eurofins!"&amp;SUBSTITUTE(ADDRESS(1,MATCH(M$3,Eurofins!$2:$2,0),4),"1","")&amp;($AN$5+$A51)),_xlfn.IFS(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51" s="24" t="e">
        <f ca="1" xml:space="preserve">
_xlfn.LET(_xlpm.GetVal,INDIRECT("Eurofins!"&amp;SUBSTITUTE(ADDRESS(1,MATCH(N$3,Eurofins!$2:$2,0),4),"1","")&amp;($AN$5+$A51)),_xlfn.IFS(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51" s="24" t="e">
        <f ca="1" xml:space="preserve">
_xlfn.LET(_xlpm.GetVal,INDIRECT("Eurofins!"&amp;SUBSTITUTE(ADDRESS(1,MATCH(O$3,Eurofins!$2:$2,0),4),"1","")&amp;($AN$5+$A51)),_xlfn.IFS(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51" s="27" t="e">
        <f ca="1">_xlfn.LET(_xlpm.GetVal,INDIRECT("Eurofins!"&amp;SUBSTITUTE(ADDRESS(1,MATCH(P$3,Eurofins!$2:$2,0),4),"1","")&amp;($AN$5+$A51)),
_xlfn.IFS(
(_xlpm.GetVal)=0,
IF($AR$23,IF(INDIRECT("Eurofins!"&amp;$AR$28&amp;($AN$5+$A51))="nd","n.d.",VALUE(INDIRECT("Eurofins!"&amp;$AR$28&amp;($AN$5+$A51)))),""),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51" s="27" t="e">
        <f ca="1">_xlfn.LET(_xlpm.GetVal,INDIRECT("Eurofins!"&amp;SUBSTITUTE(ADDRESS(1,MATCH(Q$3,Eurofins!$2:$2,0),4),"1","")&amp;($AN$5+$A51)),
_xlfn.IFS(
(_xlpm.GetVal)=0,
IF($AR$15,IF(INDIRECT("Eurofins!"&amp;$AR$20&amp;($AN$5+$A51))="nd","n.d.",VALUE(INDIRECT("Eurofins!"&amp;$AR$20&amp;($AN$5+$A51)))),""),
(_xlpm.GetVal)="nd",
"n.d.",
LEFT(_xlpm.GetVal,1)="&lt;",
IF(Q49&lt;&gt;1,"&lt;"&amp;VALUE(SUBSTITUTE(SUBSTITUTE(_xlpm.GetVal,"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51" s="24" t="e">
        <f ca="1" xml:space="preserve">
_xlfn.LET(_xlpm.GetVal,INDIRECT("Eurofins!"&amp;SUBSTITUTE(ADDRESS(1,MATCH(R$3,Eurofins!$2:$2,0),4),"1","")&amp;($AN$5+$A51)),_xlfn.IFS(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51" s="24" t="e">
        <f ca="1" xml:space="preserve">
_xlfn.LET(_xlpm.GetVal,INDIRECT("Eurofins!"&amp;SUBSTITUTE(ADDRESS(1,MATCH(S$3,Eurofins!$2:$2,0),4),"1","")&amp;($AN$5+$A51)),_xlfn.IFS(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51" s="24" t="e">
        <f ca="1" xml:space="preserve">
_xlfn.LET(_xlpm.GetVal,INDIRECT("Eurofins!"&amp;SUBSTITUTE(ADDRESS(1,MATCH(T$3,Eurofins!$2:$2,0),4),"1","")&amp;($AN$5+$A51)),_xlfn.IFS(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51" s="24" t="e">
        <f ca="1" xml:space="preserve">
_xlfn.LET(_xlpm.GetVal,INDIRECT("Eurofins!"&amp;SUBSTITUTE(ADDRESS(1,MATCH(U$3,Eurofins!$2:$2,0),4),"1","")&amp;($AN$5+$A51)),_xlfn.IFS(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51" s="24" t="e">
        <f ca="1" xml:space="preserve">
_xlfn.LET(_xlpm.GetVal,INDIRECT("Eurofins!"&amp;SUBSTITUTE(ADDRESS(1,MATCH(V$3,Eurofins!$2:$2,0),4),"1","")&amp;($AN$5+$A51)),_xlfn.IFS(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51" s="24" t="e">
        <f ca="1" xml:space="preserve">
_xlfn.LET(_xlpm.GetVal,INDIRECT("Eurofins!"&amp;SUBSTITUTE(ADDRESS(1,MATCH(W$3,Eurofins!$2:$2,0),4),"1","")&amp;($AN$5+$A51)),_xlfn.IFS(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51" s="24" t="e">
        <f ca="1" xml:space="preserve">
_xlfn.LET(_xlpm.GetVal,INDIRECT("Eurofins!"&amp;SUBSTITUTE(ADDRESS(1,MATCH(X$3,Eurofins!$2:$2,0),4),"1","")&amp;($AN$5+$A51)),_xlfn.IFS(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51" s="24" t="e">
        <f ca="1" xml:space="preserve">
_xlfn.LET(_xlpm.GetVal,INDIRECT("Eurofins!"&amp;SUBSTITUTE(ADDRESS(1,MATCH(Y$3,Eurofins!$2:$2,0),4),"1","")&amp;($AN$5+$A51)),_xlfn.IFS(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51" s="24" t="e">
        <f ca="1" xml:space="preserve">
_xlfn.LET(_xlpm.GetVal,INDIRECT("Eurofins!"&amp;SUBSTITUTE(ADDRESS(1,MATCH(Z$3,Eurofins!$2:$2,0),4),"1","")&amp;($AN$5+$A51)),_xlfn.IFS(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51" s="24" t="e">
        <f ca="1" xml:space="preserve">
_xlfn.LET(_xlpm.GetVal,INDIRECT("Eurofins!"&amp;SUBSTITUTE(ADDRESS(1,MATCH(AA$3,Eurofins!$2:$2,0),4),"1","")&amp;($AN$5+$A51)),_xlfn.IFS(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51" s="24" t="e">
        <f ca="1" xml:space="preserve">
_xlfn.LET(_xlpm.GetVal,INDIRECT("Eurofins!"&amp;SUBSTITUTE(ADDRESS(1,MATCH(AB$3,Eurofins!$2:$2,0),4),"1","")&amp;($AN$5+$A51)),_xlfn.IFS(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51" s="24" t="e">
        <f ca="1" xml:space="preserve">
_xlfn.LET(_xlpm.GetVal,INDIRECT("Eurofins!"&amp;SUBSTITUTE(ADDRESS(1,MATCH(AC$3,Eurofins!$2:$2,0),4),"1","")&amp;($AN$5+$A51)),_xlfn.IFS(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51" s="24" t="e">
        <f ca="1" xml:space="preserve">
_xlfn.LET(_xlpm.GetVal,INDIRECT("Eurofins!"&amp;SUBSTITUTE(ADDRESS(1,MATCH(AD$3,Eurofins!$2:$2,0),4),"1","")&amp;($AN$5+$A51)),_xlfn.IFS(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51" s="24" t="e">
        <f ca="1" xml:space="preserve">
_xlfn.LET(_xlpm.GetVal,INDIRECT("Eurofins!"&amp;SUBSTITUTE(ADDRESS(1,MATCH(AE$3,Eurofins!$2:$2,0),4),"1","")&amp;($AN$5+$A51)),_xlfn.IFS(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51" s="24" t="e">
        <f ca="1" xml:space="preserve">
_xlfn.LET(_xlpm.GetVal,INDIRECT("Eurofins!"&amp;SUBSTITUTE(ADDRESS(1,MATCH(AF$3,Eurofins!$2:$2,0),4),"1","")&amp;($AN$5+$A51)),_xlfn.IFS(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51" s="24" t="e">
        <f ca="1" xml:space="preserve">
_xlfn.LET(_xlpm.GetVal,INDIRECT("Eurofins!"&amp;SUBSTITUTE(ADDRESS(1,MATCH(AG$3,Eurofins!$2:$2,0),4),"1","")&amp;($AN$5+$A51)),_xlfn.IFS(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51" s="25" t="str">
        <f ca="1">IF(SUMPRODUCT(--ISERROR(AI51:AJ51))&lt;2,IF(SUMIF(AI51:AJ51,"&lt;&gt;#VALUE!")&lt;=ALS_Jord_Kalk!BQ$4,"&lt;"&amp;ALS_Jord_Kalk!BQ$4,SUMIF(AI51:AJ51,"&lt;&gt;#VALUE!")),"#VALUE!")</f>
        <v>#VALUE!</v>
      </c>
      <c r="AI51" s="24" t="e">
        <f ca="1">_xlfn.IFS(INDIRECT("Eurofins!"&amp;SUBSTITUTE(ADDRESS(1,MATCH(AI$3,Eurofins!$2:$2,0),4),"1","")&amp;($AN$5+$A51))=0,"",INDIRECT("Eurofins!"&amp;SUBSTITUTE(ADDRESS(1,MATCH(AI$3,Eurofins!$2:$2,0),4),"1","")&amp;($AN$5+$A51))="nd","n.d.",LEFT(INDIRECT("Eurofins!"&amp;SUBSTITUTE(ADDRESS(1,MATCH(AI$3,Eurofins!$2:$2,0),4),"1","")&amp;($AN$5+$A51)),2)="&lt; ",IF(VALUE(SUBSTITUTE(SUBSTITUTE(INDIRECT("Eurofins!"&amp;SUBSTITUTE(ADDRESS(1,MATCH(AI$3,Eurofins!$2:$2,0),4),"1","")&amp;($AN$5+$A51))," ",""),"&lt;",""))*AI$2&lt;=BS$4,"&lt;"&amp;BS$4,"&lt;"&amp;VALUE(SUBSTITUTE(SUBSTITUTE(INDIRECT("Eurofins!"&amp;SUBSTITUTE(ADDRESS(1,MATCH(AI$3,Eurofins!$2:$2,0),4),"1","")&amp;($AN$5+$A51))," ",""),"&lt;",""))*AI$2),LEFT(INDIRECT("Eurofins!"&amp;SUBSTITUTE(ADDRESS(1,MATCH(AI$3,Eurofins!$2:$2,0),4),"1","")&amp;($AN$5+$A51)),1)="&lt;",IF(VALUE(SUBSTITUTE(SUBSTITUTE(INDIRECT("Eurofins!"&amp;SUBSTITUTE(ADDRESS(1,MATCH(AI$3,Eurofins!$2:$2,0),4),"1","")&amp;($AN$5+$A51))," ",""),"&lt;",""))*AI$2&lt;=BS$4,"&lt;"&amp;BS$4,"&lt;"&amp;VALUE(SUBSTITUTE(SUBSTITUTE(INDIRECT("Eurofins!"&amp;SUBSTITUTE(ADDRESS(1,MATCH(AI$3,Eurofins!$2:$2,0),4),"1","")&amp;($AN$5+$A51))," ",""),"&lt;",""))*AI$2),ISNUMBER(VALUE(INDIRECT("Eurofins!"&amp;SUBSTITUTE(ADDRESS(1,MATCH(AI$3,Eurofins!$2:$2,0),4),"1","")&amp;($AN$5+$A51)))),IF(VALUE(INDIRECT("Eurofins!"&amp;SUBSTITUTE(ADDRESS(1,MATCH(AI$3,Eurofins!$2:$2,0),4),"1","")&amp;($AN$5+$A51)))*AI$2&lt;=BS$4,"&lt;"&amp;BS$4,VALUE(INDIRECT("Eurofins!"&amp;SUBSTITUTE(ADDRESS(1,MATCH(AI$3,Eurofins!$2:$2,0),4),"1","")&amp;($AN$5+$A51)))))</f>
        <v>#N/A</v>
      </c>
      <c r="AJ51" s="24" t="e">
        <f ca="1">_xlfn.IFS(INDIRECT("Eurofins!"&amp;SUBSTITUTE(ADDRESS(1,MATCH(AJ$3,Eurofins!$2:$2,0),4),"1","")&amp;($AN$5+$A51))=0,"",INDIRECT("Eurofins!"&amp;SUBSTITUTE(ADDRESS(1,MATCH(AJ$3,Eurofins!$2:$2,0),4),"1","")&amp;($AN$5+$A51))="nd","n.d.",LEFT(INDIRECT("Eurofins!"&amp;SUBSTITUTE(ADDRESS(1,MATCH(AJ$3,Eurofins!$2:$2,0),4),"1","")&amp;($AN$5+$A51)),2)="&lt; ",IF(VALUE(SUBSTITUTE(SUBSTITUTE(INDIRECT("Eurofins!"&amp;SUBSTITUTE(ADDRESS(1,MATCH(AJ$3,Eurofins!$2:$2,0),4),"1","")&amp;($AN$5+$A51))," ",""),"&lt;",""))*AJ$2&lt;=BT$4,"&lt;"&amp;BT$4,"&lt;"&amp;VALUE(SUBSTITUTE(SUBSTITUTE(INDIRECT("Eurofins!"&amp;SUBSTITUTE(ADDRESS(1,MATCH(AJ$3,Eurofins!$2:$2,0),4),"1","")&amp;($AN$5+$A51))," ",""),"&lt;",""))*AJ$2),LEFT(INDIRECT("Eurofins!"&amp;SUBSTITUTE(ADDRESS(1,MATCH(AJ$3,Eurofins!$2:$2,0),4),"1","")&amp;($AN$5+$A51)),1)="&lt;",IF(VALUE(SUBSTITUTE(SUBSTITUTE(INDIRECT("Eurofins!"&amp;SUBSTITUTE(ADDRESS(1,MATCH(AJ$3,Eurofins!$2:$2,0),4),"1","")&amp;($AN$5+$A51))," ",""),"&lt;",""))*AJ$2&lt;=BT$4,"&lt;"&amp;BT$4,"&lt;"&amp;VALUE(SUBSTITUTE(SUBSTITUTE(INDIRECT("Eurofins!"&amp;SUBSTITUTE(ADDRESS(1,MATCH(AJ$3,Eurofins!$2:$2,0),4),"1","")&amp;($AN$5+$A51))," ",""),"&lt;",""))*AJ$2),ISNUMBER(VALUE(INDIRECT("Eurofins!"&amp;SUBSTITUTE(ADDRESS(1,MATCH(AJ$3,Eurofins!$2:$2,0),4),"1","")&amp;($AN$5+$A51)))),IF(VALUE(INDIRECT("Eurofins!"&amp;SUBSTITUTE(ADDRESS(1,MATCH(AJ$3,Eurofins!$2:$2,0),4),"1","")&amp;($AN$5+$A51)))*AJ$2&lt;=BT$4,"&lt;"&amp;BT$4,VALUE(INDIRECT("Eurofins!"&amp;SUBSTITUTE(ADDRESS(1,MATCH(AJ$3,Eurofins!$2:$2,0),4),"1","")&amp;($AN$5+$A51)))))</f>
        <v>#N/A</v>
      </c>
    </row>
    <row r="52" spans="1:36" x14ac:dyDescent="0.25">
      <c r="A52">
        <f t="shared" ca="1" si="7"/>
        <v>49</v>
      </c>
      <c r="B52" t="e">
        <f t="shared" ca="1" si="6"/>
        <v>#REF!</v>
      </c>
      <c r="C52" t="str">
        <f t="shared" ca="1" si="5"/>
        <v/>
      </c>
      <c r="D52" s="22" t="e">
        <f ca="1">IF(INDIRECT("Eurofins!"&amp;SUBSTITUTE(ADDRESS(1,MATCH(D$3,Eurofins!$2:$2,0),4),"1","")&amp;($AN$5+$A52))=0,"",INDIRECT("Eurofins!"&amp;SUBSTITUTE(ADDRESS(1,MATCH(D$3,Eurofins!$2:$2,0),4),"1","")&amp;($AN$5+$A52)))</f>
        <v>#N/A</v>
      </c>
      <c r="E52" s="22" t="e">
        <f ca="1">_xlfn.IFS(INDIRECT("Eurofins!"&amp;SUBSTITUTE(ADDRESS(1,MATCH(E$3,Eurofins!$2:$2,0),4),"1","")&amp;($AN$5+$A52))=0,"",INDIRECT("Eurofins!"&amp;SUBSTITUTE(ADDRESS(1,MATCH(E$3,Eurofins!$2:$2,0),4),"1","")&amp;($AN$5+$A52))="nd","n.d.",LEFT(INDIRECT("Eurofins!"&amp;SUBSTITUTE(ADDRESS(1,MATCH(E$3,Eurofins!$2:$2,0),4),"1","")&amp;($AN$5+$A52)),2)="&lt; ","&lt;&lt;",LEFT(INDIRECT("Eurofins!"&amp;SUBSTITUTE(ADDRESS(1,MATCH(E$3,Eurofins!$2:$2,0),4),"1","")&amp;($AN$5+$A52)),1)="&lt;","&lt;",NOT(ISERROR(VALUE(INDIRECT("Eurofins!"&amp;SUBSTITUTE(ADDRESS(1,MATCH(E$3,Eurofins!$2:$2,0),4),"1","")&amp;($AN$5+$A52))))),VALUE(INDIRECT("Eurofins!"&amp;SUBSTITUTE(ADDRESS(1,MATCH(E$3,Eurofins!$2:$2,0),4),"1","")&amp;($AN$5+$A52))))</f>
        <v>#N/A</v>
      </c>
      <c r="F52" s="22" t="e">
        <f ca="1">_xlfn.IFS(INDIRECT("Eurofins!"&amp;SUBSTITUTE(ADDRESS(1,MATCH(F$3,Eurofins!$2:$2,0),4),"1","")&amp;($AN$5+$A52))=0,"",INDIRECT("Eurofins!"&amp;SUBSTITUTE(ADDRESS(1,MATCH(F$3,Eurofins!$2:$2,0),4),"1","")&amp;($AN$5+$A52))="nd","n.d.",LEFT(INDIRECT("Eurofins!"&amp;SUBSTITUTE(ADDRESS(1,MATCH(F$3,Eurofins!$2:$2,0),4),"1","")&amp;($AN$5+$A52)),2)="&lt; ","&lt;&lt;",LEFT(INDIRECT("Eurofins!"&amp;SUBSTITUTE(ADDRESS(1,MATCH(F$3,Eurofins!$2:$2,0),4),"1","")&amp;($AN$5+$A52)),1)="&lt;","&lt;",NOT(ISERROR(VALUE(INDIRECT("Eurofins!"&amp;SUBSTITUTE(ADDRESS(1,MATCH(F$3,Eurofins!$2:$2,0),4),"1","")&amp;($AN$5+$A52))))),VALUE(INDIRECT("Eurofins!"&amp;SUBSTITUTE(ADDRESS(1,MATCH(F$3,Eurofins!$2:$2,0),4),"1","")&amp;($AN$5+$A52))))</f>
        <v>#N/A</v>
      </c>
      <c r="G52" s="24" t="e">
        <f ca="1" xml:space="preserve">
_xlfn.LET(_xlpm.GetVal,INDIRECT("Eurofins!"&amp;SUBSTITUTE(ADDRESS(1,MATCH(G$3,Eurofins!$2:$2,0),4),"1","")&amp;($AN$5+$A52)),_xlfn.IFS(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52" s="24" t="e">
        <f ca="1" xml:space="preserve">
_xlfn.LET(_xlpm.GetVal,INDIRECT("Eurofins!"&amp;SUBSTITUTE(ADDRESS(1,MATCH(H$3,Eurofins!$2:$2,0),4),"1","")&amp;($AN$5+$A52)),_xlfn.IFS(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52" s="24" t="e">
        <f ca="1" xml:space="preserve">
_xlfn.LET(_xlpm.GetVal,INDIRECT("Eurofins!"&amp;SUBSTITUTE(ADDRESS(1,MATCH(I$3,Eurofins!$2:$2,0),4),"1","")&amp;($AN$5+$A52)),_xlfn.IFS(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52" s="24" t="e">
        <f ca="1" xml:space="preserve">
_xlfn.LET(_xlpm.GetVal,INDIRECT("Eurofins!"&amp;SUBSTITUTE(ADDRESS(1,MATCH(J$3,Eurofins!$2:$2,0),4),"1","")&amp;($AN$5+$A52)),_xlfn.IFS(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52" s="24" t="e">
        <f ca="1" xml:space="preserve">
_xlfn.LET(_xlpm.GetVal,INDIRECT("Eurofins!"&amp;SUBSTITUTE(ADDRESS(1,MATCH(K$3,Eurofins!$2:$2,0),4),"1","")&amp;($AN$5+$A52)),_xlfn.IFS(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52" s="24" t="e">
        <f ca="1" xml:space="preserve">
_xlfn.LET(_xlpm.GetVal,INDIRECT("Eurofins!"&amp;SUBSTITUTE(ADDRESS(1,MATCH(L$3,Eurofins!$2:$2,0),4),"1","")&amp;($AN$5+$A52)),_xlfn.IFS(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52" s="24" t="e">
        <f ca="1" xml:space="preserve">
_xlfn.LET(_xlpm.GetVal,INDIRECT("Eurofins!"&amp;SUBSTITUTE(ADDRESS(1,MATCH(M$3,Eurofins!$2:$2,0),4),"1","")&amp;($AN$5+$A52)),_xlfn.IFS(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52" s="24" t="e">
        <f ca="1" xml:space="preserve">
_xlfn.LET(_xlpm.GetVal,INDIRECT("Eurofins!"&amp;SUBSTITUTE(ADDRESS(1,MATCH(N$3,Eurofins!$2:$2,0),4),"1","")&amp;($AN$5+$A52)),_xlfn.IFS(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52" s="24" t="e">
        <f ca="1" xml:space="preserve">
_xlfn.LET(_xlpm.GetVal,INDIRECT("Eurofins!"&amp;SUBSTITUTE(ADDRESS(1,MATCH(O$3,Eurofins!$2:$2,0),4),"1","")&amp;($AN$5+$A52)),_xlfn.IFS(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52" s="27" t="e">
        <f ca="1">_xlfn.LET(_xlpm.GetVal,INDIRECT("Eurofins!"&amp;SUBSTITUTE(ADDRESS(1,MATCH(P$3,Eurofins!$2:$2,0),4),"1","")&amp;($AN$5+$A52)),
_xlfn.IFS(
(_xlpm.GetVal)=0,
IF($AR$23,IF(INDIRECT("Eurofins!"&amp;$AR$28&amp;($AN$5+$A52))="nd","n.d.",VALUE(INDIRECT("Eurofins!"&amp;$AR$28&amp;($AN$5+$A52)))),""),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52" s="27" t="e">
        <f ca="1">_xlfn.LET(_xlpm.GetVal,INDIRECT("Eurofins!"&amp;SUBSTITUTE(ADDRESS(1,MATCH(Q$3,Eurofins!$2:$2,0),4),"1","")&amp;($AN$5+$A52)),
_xlfn.IFS(
(_xlpm.GetVal)=0,
IF($AR$15,IF(INDIRECT("Eurofins!"&amp;$AR$20&amp;($AN$5+$A52))="nd","n.d.",VALUE(INDIRECT("Eurofins!"&amp;$AR$20&amp;($AN$5+$A52)))),""),
(_xlpm.GetVal)="nd",
"n.d.",
LEFT(_xlpm.GetVal,1)="&lt;",
IF(Q50&lt;&gt;1,"&lt;"&amp;VALUE(SUBSTITUTE(SUBSTITUTE(_xlpm.GetVal,"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52" s="24" t="e">
        <f ca="1" xml:space="preserve">
_xlfn.LET(_xlpm.GetVal,INDIRECT("Eurofins!"&amp;SUBSTITUTE(ADDRESS(1,MATCH(R$3,Eurofins!$2:$2,0),4),"1","")&amp;($AN$5+$A52)),_xlfn.IFS(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52" s="24" t="e">
        <f ca="1" xml:space="preserve">
_xlfn.LET(_xlpm.GetVal,INDIRECT("Eurofins!"&amp;SUBSTITUTE(ADDRESS(1,MATCH(S$3,Eurofins!$2:$2,0),4),"1","")&amp;($AN$5+$A52)),_xlfn.IFS(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52" s="24" t="e">
        <f ca="1" xml:space="preserve">
_xlfn.LET(_xlpm.GetVal,INDIRECT("Eurofins!"&amp;SUBSTITUTE(ADDRESS(1,MATCH(T$3,Eurofins!$2:$2,0),4),"1","")&amp;($AN$5+$A52)),_xlfn.IFS(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52" s="24" t="e">
        <f ca="1" xml:space="preserve">
_xlfn.LET(_xlpm.GetVal,INDIRECT("Eurofins!"&amp;SUBSTITUTE(ADDRESS(1,MATCH(U$3,Eurofins!$2:$2,0),4),"1","")&amp;($AN$5+$A52)),_xlfn.IFS(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52" s="24" t="e">
        <f ca="1" xml:space="preserve">
_xlfn.LET(_xlpm.GetVal,INDIRECT("Eurofins!"&amp;SUBSTITUTE(ADDRESS(1,MATCH(V$3,Eurofins!$2:$2,0),4),"1","")&amp;($AN$5+$A52)),_xlfn.IFS(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52" s="24" t="e">
        <f ca="1" xml:space="preserve">
_xlfn.LET(_xlpm.GetVal,INDIRECT("Eurofins!"&amp;SUBSTITUTE(ADDRESS(1,MATCH(W$3,Eurofins!$2:$2,0),4),"1","")&amp;($AN$5+$A52)),_xlfn.IFS(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52" s="24" t="e">
        <f ca="1" xml:space="preserve">
_xlfn.LET(_xlpm.GetVal,INDIRECT("Eurofins!"&amp;SUBSTITUTE(ADDRESS(1,MATCH(X$3,Eurofins!$2:$2,0),4),"1","")&amp;($AN$5+$A52)),_xlfn.IFS(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52" s="24" t="e">
        <f ca="1" xml:space="preserve">
_xlfn.LET(_xlpm.GetVal,INDIRECT("Eurofins!"&amp;SUBSTITUTE(ADDRESS(1,MATCH(Y$3,Eurofins!$2:$2,0),4),"1","")&amp;($AN$5+$A52)),_xlfn.IFS(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52" s="24" t="e">
        <f ca="1" xml:space="preserve">
_xlfn.LET(_xlpm.GetVal,INDIRECT("Eurofins!"&amp;SUBSTITUTE(ADDRESS(1,MATCH(Z$3,Eurofins!$2:$2,0),4),"1","")&amp;($AN$5+$A52)),_xlfn.IFS(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52" s="24" t="e">
        <f ca="1" xml:space="preserve">
_xlfn.LET(_xlpm.GetVal,INDIRECT("Eurofins!"&amp;SUBSTITUTE(ADDRESS(1,MATCH(AA$3,Eurofins!$2:$2,0),4),"1","")&amp;($AN$5+$A52)),_xlfn.IFS(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52" s="24" t="e">
        <f ca="1" xml:space="preserve">
_xlfn.LET(_xlpm.GetVal,INDIRECT("Eurofins!"&amp;SUBSTITUTE(ADDRESS(1,MATCH(AB$3,Eurofins!$2:$2,0),4),"1","")&amp;($AN$5+$A52)),_xlfn.IFS(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52" s="24" t="e">
        <f ca="1" xml:space="preserve">
_xlfn.LET(_xlpm.GetVal,INDIRECT("Eurofins!"&amp;SUBSTITUTE(ADDRESS(1,MATCH(AC$3,Eurofins!$2:$2,0),4),"1","")&amp;($AN$5+$A52)),_xlfn.IFS(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52" s="24" t="e">
        <f ca="1" xml:space="preserve">
_xlfn.LET(_xlpm.GetVal,INDIRECT("Eurofins!"&amp;SUBSTITUTE(ADDRESS(1,MATCH(AD$3,Eurofins!$2:$2,0),4),"1","")&amp;($AN$5+$A52)),_xlfn.IFS(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52" s="24" t="e">
        <f ca="1" xml:space="preserve">
_xlfn.LET(_xlpm.GetVal,INDIRECT("Eurofins!"&amp;SUBSTITUTE(ADDRESS(1,MATCH(AE$3,Eurofins!$2:$2,0),4),"1","")&amp;($AN$5+$A52)),_xlfn.IFS(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52" s="24" t="e">
        <f ca="1" xml:space="preserve">
_xlfn.LET(_xlpm.GetVal,INDIRECT("Eurofins!"&amp;SUBSTITUTE(ADDRESS(1,MATCH(AF$3,Eurofins!$2:$2,0),4),"1","")&amp;($AN$5+$A52)),_xlfn.IFS(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52" s="24" t="e">
        <f ca="1" xml:space="preserve">
_xlfn.LET(_xlpm.GetVal,INDIRECT("Eurofins!"&amp;SUBSTITUTE(ADDRESS(1,MATCH(AG$3,Eurofins!$2:$2,0),4),"1","")&amp;($AN$5+$A52)),_xlfn.IFS(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52" s="25" t="str">
        <f ca="1">IF(SUMPRODUCT(--ISERROR(AI52:AJ52))&lt;2,IF(SUMIF(AI52:AJ52,"&lt;&gt;#VALUE!")&lt;=ALS_Jord_Kalk!BQ$4,"&lt;"&amp;ALS_Jord_Kalk!BQ$4,SUMIF(AI52:AJ52,"&lt;&gt;#VALUE!")),"#VALUE!")</f>
        <v>#VALUE!</v>
      </c>
      <c r="AI52" s="24" t="e">
        <f ca="1">_xlfn.IFS(INDIRECT("Eurofins!"&amp;SUBSTITUTE(ADDRESS(1,MATCH(AI$3,Eurofins!$2:$2,0),4),"1","")&amp;($AN$5+$A52))=0,"",INDIRECT("Eurofins!"&amp;SUBSTITUTE(ADDRESS(1,MATCH(AI$3,Eurofins!$2:$2,0),4),"1","")&amp;($AN$5+$A52))="nd","n.d.",LEFT(INDIRECT("Eurofins!"&amp;SUBSTITUTE(ADDRESS(1,MATCH(AI$3,Eurofins!$2:$2,0),4),"1","")&amp;($AN$5+$A52)),2)="&lt; ",IF(VALUE(SUBSTITUTE(SUBSTITUTE(INDIRECT("Eurofins!"&amp;SUBSTITUTE(ADDRESS(1,MATCH(AI$3,Eurofins!$2:$2,0),4),"1","")&amp;($AN$5+$A52))," ",""),"&lt;",""))*AI$2&lt;=BS$4,"&lt;"&amp;BS$4,"&lt;"&amp;VALUE(SUBSTITUTE(SUBSTITUTE(INDIRECT("Eurofins!"&amp;SUBSTITUTE(ADDRESS(1,MATCH(AI$3,Eurofins!$2:$2,0),4),"1","")&amp;($AN$5+$A52))," ",""),"&lt;",""))*AI$2),LEFT(INDIRECT("Eurofins!"&amp;SUBSTITUTE(ADDRESS(1,MATCH(AI$3,Eurofins!$2:$2,0),4),"1","")&amp;($AN$5+$A52)),1)="&lt;",IF(VALUE(SUBSTITUTE(SUBSTITUTE(INDIRECT("Eurofins!"&amp;SUBSTITUTE(ADDRESS(1,MATCH(AI$3,Eurofins!$2:$2,0),4),"1","")&amp;($AN$5+$A52))," ",""),"&lt;",""))*AI$2&lt;=BS$4,"&lt;"&amp;BS$4,"&lt;"&amp;VALUE(SUBSTITUTE(SUBSTITUTE(INDIRECT("Eurofins!"&amp;SUBSTITUTE(ADDRESS(1,MATCH(AI$3,Eurofins!$2:$2,0),4),"1","")&amp;($AN$5+$A52))," ",""),"&lt;",""))*AI$2),ISNUMBER(VALUE(INDIRECT("Eurofins!"&amp;SUBSTITUTE(ADDRESS(1,MATCH(AI$3,Eurofins!$2:$2,0),4),"1","")&amp;($AN$5+$A52)))),IF(VALUE(INDIRECT("Eurofins!"&amp;SUBSTITUTE(ADDRESS(1,MATCH(AI$3,Eurofins!$2:$2,0),4),"1","")&amp;($AN$5+$A52)))*AI$2&lt;=BS$4,"&lt;"&amp;BS$4,VALUE(INDIRECT("Eurofins!"&amp;SUBSTITUTE(ADDRESS(1,MATCH(AI$3,Eurofins!$2:$2,0),4),"1","")&amp;($AN$5+$A52)))))</f>
        <v>#N/A</v>
      </c>
      <c r="AJ52" s="24" t="e">
        <f ca="1">_xlfn.IFS(INDIRECT("Eurofins!"&amp;SUBSTITUTE(ADDRESS(1,MATCH(AJ$3,Eurofins!$2:$2,0),4),"1","")&amp;($AN$5+$A52))=0,"",INDIRECT("Eurofins!"&amp;SUBSTITUTE(ADDRESS(1,MATCH(AJ$3,Eurofins!$2:$2,0),4),"1","")&amp;($AN$5+$A52))="nd","n.d.",LEFT(INDIRECT("Eurofins!"&amp;SUBSTITUTE(ADDRESS(1,MATCH(AJ$3,Eurofins!$2:$2,0),4),"1","")&amp;($AN$5+$A52)),2)="&lt; ",IF(VALUE(SUBSTITUTE(SUBSTITUTE(INDIRECT("Eurofins!"&amp;SUBSTITUTE(ADDRESS(1,MATCH(AJ$3,Eurofins!$2:$2,0),4),"1","")&amp;($AN$5+$A52))," ",""),"&lt;",""))*AJ$2&lt;=BT$4,"&lt;"&amp;BT$4,"&lt;"&amp;VALUE(SUBSTITUTE(SUBSTITUTE(INDIRECT("Eurofins!"&amp;SUBSTITUTE(ADDRESS(1,MATCH(AJ$3,Eurofins!$2:$2,0),4),"1","")&amp;($AN$5+$A52))," ",""),"&lt;",""))*AJ$2),LEFT(INDIRECT("Eurofins!"&amp;SUBSTITUTE(ADDRESS(1,MATCH(AJ$3,Eurofins!$2:$2,0),4),"1","")&amp;($AN$5+$A52)),1)="&lt;",IF(VALUE(SUBSTITUTE(SUBSTITUTE(INDIRECT("Eurofins!"&amp;SUBSTITUTE(ADDRESS(1,MATCH(AJ$3,Eurofins!$2:$2,0),4),"1","")&amp;($AN$5+$A52))," ",""),"&lt;",""))*AJ$2&lt;=BT$4,"&lt;"&amp;BT$4,"&lt;"&amp;VALUE(SUBSTITUTE(SUBSTITUTE(INDIRECT("Eurofins!"&amp;SUBSTITUTE(ADDRESS(1,MATCH(AJ$3,Eurofins!$2:$2,0),4),"1","")&amp;($AN$5+$A52))," ",""),"&lt;",""))*AJ$2),ISNUMBER(VALUE(INDIRECT("Eurofins!"&amp;SUBSTITUTE(ADDRESS(1,MATCH(AJ$3,Eurofins!$2:$2,0),4),"1","")&amp;($AN$5+$A52)))),IF(VALUE(INDIRECT("Eurofins!"&amp;SUBSTITUTE(ADDRESS(1,MATCH(AJ$3,Eurofins!$2:$2,0),4),"1","")&amp;($AN$5+$A52)))*AJ$2&lt;=BT$4,"&lt;"&amp;BT$4,VALUE(INDIRECT("Eurofins!"&amp;SUBSTITUTE(ADDRESS(1,MATCH(AJ$3,Eurofins!$2:$2,0),4),"1","")&amp;($AN$5+$A52)))))</f>
        <v>#N/A</v>
      </c>
    </row>
    <row r="53" spans="1:36" x14ac:dyDescent="0.25">
      <c r="A53">
        <f t="shared" ca="1" si="7"/>
        <v>50</v>
      </c>
      <c r="B53" t="e">
        <f t="shared" ca="1" si="6"/>
        <v>#REF!</v>
      </c>
      <c r="C53" t="str">
        <f t="shared" ca="1" si="5"/>
        <v/>
      </c>
      <c r="D53" s="22" t="e">
        <f ca="1">IF(INDIRECT("Eurofins!"&amp;SUBSTITUTE(ADDRESS(1,MATCH(D$3,Eurofins!$2:$2,0),4),"1","")&amp;($AN$5+$A53))=0,"",INDIRECT("Eurofins!"&amp;SUBSTITUTE(ADDRESS(1,MATCH(D$3,Eurofins!$2:$2,0),4),"1","")&amp;($AN$5+$A53)))</f>
        <v>#N/A</v>
      </c>
      <c r="E53" s="22" t="e">
        <f ca="1">_xlfn.IFS(INDIRECT("Eurofins!"&amp;SUBSTITUTE(ADDRESS(1,MATCH(E$3,Eurofins!$2:$2,0),4),"1","")&amp;($AN$5+$A53))=0,"",INDIRECT("Eurofins!"&amp;SUBSTITUTE(ADDRESS(1,MATCH(E$3,Eurofins!$2:$2,0),4),"1","")&amp;($AN$5+$A53))="nd","n.d.",LEFT(INDIRECT("Eurofins!"&amp;SUBSTITUTE(ADDRESS(1,MATCH(E$3,Eurofins!$2:$2,0),4),"1","")&amp;($AN$5+$A53)),2)="&lt; ","&lt;&lt;",LEFT(INDIRECT("Eurofins!"&amp;SUBSTITUTE(ADDRESS(1,MATCH(E$3,Eurofins!$2:$2,0),4),"1","")&amp;($AN$5+$A53)),1)="&lt;","&lt;",NOT(ISERROR(VALUE(INDIRECT("Eurofins!"&amp;SUBSTITUTE(ADDRESS(1,MATCH(E$3,Eurofins!$2:$2,0),4),"1","")&amp;($AN$5+$A53))))),VALUE(INDIRECT("Eurofins!"&amp;SUBSTITUTE(ADDRESS(1,MATCH(E$3,Eurofins!$2:$2,0),4),"1","")&amp;($AN$5+$A53))))</f>
        <v>#N/A</v>
      </c>
      <c r="F53" s="22" t="e">
        <f ca="1">_xlfn.IFS(INDIRECT("Eurofins!"&amp;SUBSTITUTE(ADDRESS(1,MATCH(F$3,Eurofins!$2:$2,0),4),"1","")&amp;($AN$5+$A53))=0,"",INDIRECT("Eurofins!"&amp;SUBSTITUTE(ADDRESS(1,MATCH(F$3,Eurofins!$2:$2,0),4),"1","")&amp;($AN$5+$A53))="nd","n.d.",LEFT(INDIRECT("Eurofins!"&amp;SUBSTITUTE(ADDRESS(1,MATCH(F$3,Eurofins!$2:$2,0),4),"1","")&amp;($AN$5+$A53)),2)="&lt; ","&lt;&lt;",LEFT(INDIRECT("Eurofins!"&amp;SUBSTITUTE(ADDRESS(1,MATCH(F$3,Eurofins!$2:$2,0),4),"1","")&amp;($AN$5+$A53)),1)="&lt;","&lt;",NOT(ISERROR(VALUE(INDIRECT("Eurofins!"&amp;SUBSTITUTE(ADDRESS(1,MATCH(F$3,Eurofins!$2:$2,0),4),"1","")&amp;($AN$5+$A53))))),VALUE(INDIRECT("Eurofins!"&amp;SUBSTITUTE(ADDRESS(1,MATCH(F$3,Eurofins!$2:$2,0),4),"1","")&amp;($AN$5+$A53))))</f>
        <v>#N/A</v>
      </c>
      <c r="G53" s="24" t="e">
        <f ca="1" xml:space="preserve">
_xlfn.LET(_xlpm.GetVal,INDIRECT("Eurofins!"&amp;SUBSTITUTE(ADDRESS(1,MATCH(G$3,Eurofins!$2:$2,0),4),"1","")&amp;($AN$5+$A53)),_xlfn.IFS(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53" s="24" t="e">
        <f ca="1" xml:space="preserve">
_xlfn.LET(_xlpm.GetVal,INDIRECT("Eurofins!"&amp;SUBSTITUTE(ADDRESS(1,MATCH(H$3,Eurofins!$2:$2,0),4),"1","")&amp;($AN$5+$A53)),_xlfn.IFS(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53" s="24" t="e">
        <f ca="1" xml:space="preserve">
_xlfn.LET(_xlpm.GetVal,INDIRECT("Eurofins!"&amp;SUBSTITUTE(ADDRESS(1,MATCH(I$3,Eurofins!$2:$2,0),4),"1","")&amp;($AN$5+$A53)),_xlfn.IFS(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53" s="24" t="e">
        <f ca="1" xml:space="preserve">
_xlfn.LET(_xlpm.GetVal,INDIRECT("Eurofins!"&amp;SUBSTITUTE(ADDRESS(1,MATCH(J$3,Eurofins!$2:$2,0),4),"1","")&amp;($AN$5+$A53)),_xlfn.IFS(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53" s="24" t="e">
        <f ca="1" xml:space="preserve">
_xlfn.LET(_xlpm.GetVal,INDIRECT("Eurofins!"&amp;SUBSTITUTE(ADDRESS(1,MATCH(K$3,Eurofins!$2:$2,0),4),"1","")&amp;($AN$5+$A53)),_xlfn.IFS(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53" s="24" t="e">
        <f ca="1" xml:space="preserve">
_xlfn.LET(_xlpm.GetVal,INDIRECT("Eurofins!"&amp;SUBSTITUTE(ADDRESS(1,MATCH(L$3,Eurofins!$2:$2,0),4),"1","")&amp;($AN$5+$A53)),_xlfn.IFS(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53" s="24" t="e">
        <f ca="1" xml:space="preserve">
_xlfn.LET(_xlpm.GetVal,INDIRECT("Eurofins!"&amp;SUBSTITUTE(ADDRESS(1,MATCH(M$3,Eurofins!$2:$2,0),4),"1","")&amp;($AN$5+$A53)),_xlfn.IFS(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53" s="24" t="e">
        <f ca="1" xml:space="preserve">
_xlfn.LET(_xlpm.GetVal,INDIRECT("Eurofins!"&amp;SUBSTITUTE(ADDRESS(1,MATCH(N$3,Eurofins!$2:$2,0),4),"1","")&amp;($AN$5+$A53)),_xlfn.IFS(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53" s="24" t="e">
        <f ca="1" xml:space="preserve">
_xlfn.LET(_xlpm.GetVal,INDIRECT("Eurofins!"&amp;SUBSTITUTE(ADDRESS(1,MATCH(O$3,Eurofins!$2:$2,0),4),"1","")&amp;($AN$5+$A53)),_xlfn.IFS(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53" s="27" t="e">
        <f ca="1">_xlfn.LET(_xlpm.GetVal,INDIRECT("Eurofins!"&amp;SUBSTITUTE(ADDRESS(1,MATCH(P$3,Eurofins!$2:$2,0),4),"1","")&amp;($AN$5+$A53)),
_xlfn.IFS(
(_xlpm.GetVal)=0,
IF($AR$23,IF(INDIRECT("Eurofins!"&amp;$AR$28&amp;($AN$5+$A53))="nd","n.d.",VALUE(INDIRECT("Eurofins!"&amp;$AR$28&amp;($AN$5+$A53)))),""),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53" s="27" t="e">
        <f ca="1">_xlfn.LET(_xlpm.GetVal,INDIRECT("Eurofins!"&amp;SUBSTITUTE(ADDRESS(1,MATCH(Q$3,Eurofins!$2:$2,0),4),"1","")&amp;($AN$5+$A53)),
_xlfn.IFS(
(_xlpm.GetVal)=0,
IF($AR$15,IF(INDIRECT("Eurofins!"&amp;$AR$20&amp;($AN$5+$A53))="nd","n.d.",VALUE(INDIRECT("Eurofins!"&amp;$AR$20&amp;($AN$5+$A53)))),""),
(_xlpm.GetVal)="nd",
"n.d.",
LEFT(_xlpm.GetVal,1)="&lt;",
IF(Q51&lt;&gt;1,"&lt;"&amp;VALUE(SUBSTITUTE(SUBSTITUTE(_xlpm.GetVal,"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53" s="24" t="e">
        <f ca="1" xml:space="preserve">
_xlfn.LET(_xlpm.GetVal,INDIRECT("Eurofins!"&amp;SUBSTITUTE(ADDRESS(1,MATCH(R$3,Eurofins!$2:$2,0),4),"1","")&amp;($AN$5+$A53)),_xlfn.IFS(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53" s="24" t="e">
        <f ca="1" xml:space="preserve">
_xlfn.LET(_xlpm.GetVal,INDIRECT("Eurofins!"&amp;SUBSTITUTE(ADDRESS(1,MATCH(S$3,Eurofins!$2:$2,0),4),"1","")&amp;($AN$5+$A53)),_xlfn.IFS(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53" s="24" t="e">
        <f ca="1" xml:space="preserve">
_xlfn.LET(_xlpm.GetVal,INDIRECT("Eurofins!"&amp;SUBSTITUTE(ADDRESS(1,MATCH(T$3,Eurofins!$2:$2,0),4),"1","")&amp;($AN$5+$A53)),_xlfn.IFS(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53" s="24" t="e">
        <f ca="1" xml:space="preserve">
_xlfn.LET(_xlpm.GetVal,INDIRECT("Eurofins!"&amp;SUBSTITUTE(ADDRESS(1,MATCH(U$3,Eurofins!$2:$2,0),4),"1","")&amp;($AN$5+$A53)),_xlfn.IFS(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53" s="24" t="e">
        <f ca="1" xml:space="preserve">
_xlfn.LET(_xlpm.GetVal,INDIRECT("Eurofins!"&amp;SUBSTITUTE(ADDRESS(1,MATCH(V$3,Eurofins!$2:$2,0),4),"1","")&amp;($AN$5+$A53)),_xlfn.IFS(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53" s="24" t="e">
        <f ca="1" xml:space="preserve">
_xlfn.LET(_xlpm.GetVal,INDIRECT("Eurofins!"&amp;SUBSTITUTE(ADDRESS(1,MATCH(W$3,Eurofins!$2:$2,0),4),"1","")&amp;($AN$5+$A53)),_xlfn.IFS(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53" s="24" t="e">
        <f ca="1" xml:space="preserve">
_xlfn.LET(_xlpm.GetVal,INDIRECT("Eurofins!"&amp;SUBSTITUTE(ADDRESS(1,MATCH(X$3,Eurofins!$2:$2,0),4),"1","")&amp;($AN$5+$A53)),_xlfn.IFS(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53" s="24" t="e">
        <f ca="1" xml:space="preserve">
_xlfn.LET(_xlpm.GetVal,INDIRECT("Eurofins!"&amp;SUBSTITUTE(ADDRESS(1,MATCH(Y$3,Eurofins!$2:$2,0),4),"1","")&amp;($AN$5+$A53)),_xlfn.IFS(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53" s="24" t="e">
        <f ca="1" xml:space="preserve">
_xlfn.LET(_xlpm.GetVal,INDIRECT("Eurofins!"&amp;SUBSTITUTE(ADDRESS(1,MATCH(Z$3,Eurofins!$2:$2,0),4),"1","")&amp;($AN$5+$A53)),_xlfn.IFS(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53" s="24" t="e">
        <f ca="1" xml:space="preserve">
_xlfn.LET(_xlpm.GetVal,INDIRECT("Eurofins!"&amp;SUBSTITUTE(ADDRESS(1,MATCH(AA$3,Eurofins!$2:$2,0),4),"1","")&amp;($AN$5+$A53)),_xlfn.IFS(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53" s="24" t="e">
        <f ca="1" xml:space="preserve">
_xlfn.LET(_xlpm.GetVal,INDIRECT("Eurofins!"&amp;SUBSTITUTE(ADDRESS(1,MATCH(AB$3,Eurofins!$2:$2,0),4),"1","")&amp;($AN$5+$A53)),_xlfn.IFS(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53" s="24" t="e">
        <f ca="1" xml:space="preserve">
_xlfn.LET(_xlpm.GetVal,INDIRECT("Eurofins!"&amp;SUBSTITUTE(ADDRESS(1,MATCH(AC$3,Eurofins!$2:$2,0),4),"1","")&amp;($AN$5+$A53)),_xlfn.IFS(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53" s="24" t="e">
        <f ca="1" xml:space="preserve">
_xlfn.LET(_xlpm.GetVal,INDIRECT("Eurofins!"&amp;SUBSTITUTE(ADDRESS(1,MATCH(AD$3,Eurofins!$2:$2,0),4),"1","")&amp;($AN$5+$A53)),_xlfn.IFS(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53" s="24" t="e">
        <f ca="1" xml:space="preserve">
_xlfn.LET(_xlpm.GetVal,INDIRECT("Eurofins!"&amp;SUBSTITUTE(ADDRESS(1,MATCH(AE$3,Eurofins!$2:$2,0),4),"1","")&amp;($AN$5+$A53)),_xlfn.IFS(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53" s="24" t="e">
        <f ca="1" xml:space="preserve">
_xlfn.LET(_xlpm.GetVal,INDIRECT("Eurofins!"&amp;SUBSTITUTE(ADDRESS(1,MATCH(AF$3,Eurofins!$2:$2,0),4),"1","")&amp;($AN$5+$A53)),_xlfn.IFS(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53" s="24" t="e">
        <f ca="1" xml:space="preserve">
_xlfn.LET(_xlpm.GetVal,INDIRECT("Eurofins!"&amp;SUBSTITUTE(ADDRESS(1,MATCH(AG$3,Eurofins!$2:$2,0),4),"1","")&amp;($AN$5+$A53)),_xlfn.IFS(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53" s="25" t="str">
        <f ca="1">IF(SUMPRODUCT(--ISERROR(AI53:AJ53))&lt;2,IF(SUMIF(AI53:AJ53,"&lt;&gt;#VALUE!")&lt;=ALS_Jord_Kalk!BQ$4,"&lt;"&amp;ALS_Jord_Kalk!BQ$4,SUMIF(AI53:AJ53,"&lt;&gt;#VALUE!")),"#VALUE!")</f>
        <v>#VALUE!</v>
      </c>
      <c r="AI53" s="24" t="e">
        <f ca="1">_xlfn.IFS(INDIRECT("Eurofins!"&amp;SUBSTITUTE(ADDRESS(1,MATCH(AI$3,Eurofins!$2:$2,0),4),"1","")&amp;($AN$5+$A53))=0,"",INDIRECT("Eurofins!"&amp;SUBSTITUTE(ADDRESS(1,MATCH(AI$3,Eurofins!$2:$2,0),4),"1","")&amp;($AN$5+$A53))="nd","n.d.",LEFT(INDIRECT("Eurofins!"&amp;SUBSTITUTE(ADDRESS(1,MATCH(AI$3,Eurofins!$2:$2,0),4),"1","")&amp;($AN$5+$A53)),2)="&lt; ",IF(VALUE(SUBSTITUTE(SUBSTITUTE(INDIRECT("Eurofins!"&amp;SUBSTITUTE(ADDRESS(1,MATCH(AI$3,Eurofins!$2:$2,0),4),"1","")&amp;($AN$5+$A53))," ",""),"&lt;",""))*AI$2&lt;=BS$4,"&lt;"&amp;BS$4,"&lt;"&amp;VALUE(SUBSTITUTE(SUBSTITUTE(INDIRECT("Eurofins!"&amp;SUBSTITUTE(ADDRESS(1,MATCH(AI$3,Eurofins!$2:$2,0),4),"1","")&amp;($AN$5+$A53))," ",""),"&lt;",""))*AI$2),LEFT(INDIRECT("Eurofins!"&amp;SUBSTITUTE(ADDRESS(1,MATCH(AI$3,Eurofins!$2:$2,0),4),"1","")&amp;($AN$5+$A53)),1)="&lt;",IF(VALUE(SUBSTITUTE(SUBSTITUTE(INDIRECT("Eurofins!"&amp;SUBSTITUTE(ADDRESS(1,MATCH(AI$3,Eurofins!$2:$2,0),4),"1","")&amp;($AN$5+$A53))," ",""),"&lt;",""))*AI$2&lt;=BS$4,"&lt;"&amp;BS$4,"&lt;"&amp;VALUE(SUBSTITUTE(SUBSTITUTE(INDIRECT("Eurofins!"&amp;SUBSTITUTE(ADDRESS(1,MATCH(AI$3,Eurofins!$2:$2,0),4),"1","")&amp;($AN$5+$A53))," ",""),"&lt;",""))*AI$2),ISNUMBER(VALUE(INDIRECT("Eurofins!"&amp;SUBSTITUTE(ADDRESS(1,MATCH(AI$3,Eurofins!$2:$2,0),4),"1","")&amp;($AN$5+$A53)))),IF(VALUE(INDIRECT("Eurofins!"&amp;SUBSTITUTE(ADDRESS(1,MATCH(AI$3,Eurofins!$2:$2,0),4),"1","")&amp;($AN$5+$A53)))*AI$2&lt;=BS$4,"&lt;"&amp;BS$4,VALUE(INDIRECT("Eurofins!"&amp;SUBSTITUTE(ADDRESS(1,MATCH(AI$3,Eurofins!$2:$2,0),4),"1","")&amp;($AN$5+$A53)))))</f>
        <v>#N/A</v>
      </c>
      <c r="AJ53" s="24" t="e">
        <f ca="1">_xlfn.IFS(INDIRECT("Eurofins!"&amp;SUBSTITUTE(ADDRESS(1,MATCH(AJ$3,Eurofins!$2:$2,0),4),"1","")&amp;($AN$5+$A53))=0,"",INDIRECT("Eurofins!"&amp;SUBSTITUTE(ADDRESS(1,MATCH(AJ$3,Eurofins!$2:$2,0),4),"1","")&amp;($AN$5+$A53))="nd","n.d.",LEFT(INDIRECT("Eurofins!"&amp;SUBSTITUTE(ADDRESS(1,MATCH(AJ$3,Eurofins!$2:$2,0),4),"1","")&amp;($AN$5+$A53)),2)="&lt; ",IF(VALUE(SUBSTITUTE(SUBSTITUTE(INDIRECT("Eurofins!"&amp;SUBSTITUTE(ADDRESS(1,MATCH(AJ$3,Eurofins!$2:$2,0),4),"1","")&amp;($AN$5+$A53))," ",""),"&lt;",""))*AJ$2&lt;=BT$4,"&lt;"&amp;BT$4,"&lt;"&amp;VALUE(SUBSTITUTE(SUBSTITUTE(INDIRECT("Eurofins!"&amp;SUBSTITUTE(ADDRESS(1,MATCH(AJ$3,Eurofins!$2:$2,0),4),"1","")&amp;($AN$5+$A53))," ",""),"&lt;",""))*AJ$2),LEFT(INDIRECT("Eurofins!"&amp;SUBSTITUTE(ADDRESS(1,MATCH(AJ$3,Eurofins!$2:$2,0),4),"1","")&amp;($AN$5+$A53)),1)="&lt;",IF(VALUE(SUBSTITUTE(SUBSTITUTE(INDIRECT("Eurofins!"&amp;SUBSTITUTE(ADDRESS(1,MATCH(AJ$3,Eurofins!$2:$2,0),4),"1","")&amp;($AN$5+$A53))," ",""),"&lt;",""))*AJ$2&lt;=BT$4,"&lt;"&amp;BT$4,"&lt;"&amp;VALUE(SUBSTITUTE(SUBSTITUTE(INDIRECT("Eurofins!"&amp;SUBSTITUTE(ADDRESS(1,MATCH(AJ$3,Eurofins!$2:$2,0),4),"1","")&amp;($AN$5+$A53))," ",""),"&lt;",""))*AJ$2),ISNUMBER(VALUE(INDIRECT("Eurofins!"&amp;SUBSTITUTE(ADDRESS(1,MATCH(AJ$3,Eurofins!$2:$2,0),4),"1","")&amp;($AN$5+$A53)))),IF(VALUE(INDIRECT("Eurofins!"&amp;SUBSTITUTE(ADDRESS(1,MATCH(AJ$3,Eurofins!$2:$2,0),4),"1","")&amp;($AN$5+$A53)))*AJ$2&lt;=BT$4,"&lt;"&amp;BT$4,VALUE(INDIRECT("Eurofins!"&amp;SUBSTITUTE(ADDRESS(1,MATCH(AJ$3,Eurofins!$2:$2,0),4),"1","")&amp;($AN$5+$A53)))))</f>
        <v>#N/A</v>
      </c>
    </row>
    <row r="54" spans="1:36" x14ac:dyDescent="0.25">
      <c r="A54">
        <f t="shared" ca="1" si="7"/>
        <v>51</v>
      </c>
      <c r="B54" t="e">
        <f t="shared" ca="1" si="6"/>
        <v>#REF!</v>
      </c>
      <c r="C54" t="str">
        <f t="shared" ca="1" si="5"/>
        <v/>
      </c>
      <c r="D54" s="22" t="e">
        <f ca="1">IF(INDIRECT("Eurofins!"&amp;SUBSTITUTE(ADDRESS(1,MATCH(D$3,Eurofins!$2:$2,0),4),"1","")&amp;($AN$5+$A54))=0,"",INDIRECT("Eurofins!"&amp;SUBSTITUTE(ADDRESS(1,MATCH(D$3,Eurofins!$2:$2,0),4),"1","")&amp;($AN$5+$A54)))</f>
        <v>#N/A</v>
      </c>
      <c r="E54" s="22" t="e">
        <f ca="1">_xlfn.IFS(INDIRECT("Eurofins!"&amp;SUBSTITUTE(ADDRESS(1,MATCH(E$3,Eurofins!$2:$2,0),4),"1","")&amp;($AN$5+$A54))=0,"",INDIRECT("Eurofins!"&amp;SUBSTITUTE(ADDRESS(1,MATCH(E$3,Eurofins!$2:$2,0),4),"1","")&amp;($AN$5+$A54))="nd","n.d.",LEFT(INDIRECT("Eurofins!"&amp;SUBSTITUTE(ADDRESS(1,MATCH(E$3,Eurofins!$2:$2,0),4),"1","")&amp;($AN$5+$A54)),2)="&lt; ","&lt;&lt;",LEFT(INDIRECT("Eurofins!"&amp;SUBSTITUTE(ADDRESS(1,MATCH(E$3,Eurofins!$2:$2,0),4),"1","")&amp;($AN$5+$A54)),1)="&lt;","&lt;",NOT(ISERROR(VALUE(INDIRECT("Eurofins!"&amp;SUBSTITUTE(ADDRESS(1,MATCH(E$3,Eurofins!$2:$2,0),4),"1","")&amp;($AN$5+$A54))))),VALUE(INDIRECT("Eurofins!"&amp;SUBSTITUTE(ADDRESS(1,MATCH(E$3,Eurofins!$2:$2,0),4),"1","")&amp;($AN$5+$A54))))</f>
        <v>#N/A</v>
      </c>
      <c r="F54" s="22" t="e">
        <f ca="1">_xlfn.IFS(INDIRECT("Eurofins!"&amp;SUBSTITUTE(ADDRESS(1,MATCH(F$3,Eurofins!$2:$2,0),4),"1","")&amp;($AN$5+$A54))=0,"",INDIRECT("Eurofins!"&amp;SUBSTITUTE(ADDRESS(1,MATCH(F$3,Eurofins!$2:$2,0),4),"1","")&amp;($AN$5+$A54))="nd","n.d.",LEFT(INDIRECT("Eurofins!"&amp;SUBSTITUTE(ADDRESS(1,MATCH(F$3,Eurofins!$2:$2,0),4),"1","")&amp;($AN$5+$A54)),2)="&lt; ","&lt;&lt;",LEFT(INDIRECT("Eurofins!"&amp;SUBSTITUTE(ADDRESS(1,MATCH(F$3,Eurofins!$2:$2,0),4),"1","")&amp;($AN$5+$A54)),1)="&lt;","&lt;",NOT(ISERROR(VALUE(INDIRECT("Eurofins!"&amp;SUBSTITUTE(ADDRESS(1,MATCH(F$3,Eurofins!$2:$2,0),4),"1","")&amp;($AN$5+$A54))))),VALUE(INDIRECT("Eurofins!"&amp;SUBSTITUTE(ADDRESS(1,MATCH(F$3,Eurofins!$2:$2,0),4),"1","")&amp;($AN$5+$A54))))</f>
        <v>#N/A</v>
      </c>
      <c r="G54" s="24" t="e">
        <f ca="1" xml:space="preserve">
_xlfn.LET(_xlpm.GetVal,INDIRECT("Eurofins!"&amp;SUBSTITUTE(ADDRESS(1,MATCH(G$3,Eurofins!$2:$2,0),4),"1","")&amp;($AN$5+$A54)),_xlfn.IFS(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54" s="24" t="e">
        <f ca="1" xml:space="preserve">
_xlfn.LET(_xlpm.GetVal,INDIRECT("Eurofins!"&amp;SUBSTITUTE(ADDRESS(1,MATCH(H$3,Eurofins!$2:$2,0),4),"1","")&amp;($AN$5+$A54)),_xlfn.IFS(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54" s="24" t="e">
        <f ca="1" xml:space="preserve">
_xlfn.LET(_xlpm.GetVal,INDIRECT("Eurofins!"&amp;SUBSTITUTE(ADDRESS(1,MATCH(I$3,Eurofins!$2:$2,0),4),"1","")&amp;($AN$5+$A54)),_xlfn.IFS(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54" s="24" t="e">
        <f ca="1" xml:space="preserve">
_xlfn.LET(_xlpm.GetVal,INDIRECT("Eurofins!"&amp;SUBSTITUTE(ADDRESS(1,MATCH(J$3,Eurofins!$2:$2,0),4),"1","")&amp;($AN$5+$A54)),_xlfn.IFS(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54" s="24" t="e">
        <f ca="1" xml:space="preserve">
_xlfn.LET(_xlpm.GetVal,INDIRECT("Eurofins!"&amp;SUBSTITUTE(ADDRESS(1,MATCH(K$3,Eurofins!$2:$2,0),4),"1","")&amp;($AN$5+$A54)),_xlfn.IFS(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54" s="24" t="e">
        <f ca="1" xml:space="preserve">
_xlfn.LET(_xlpm.GetVal,INDIRECT("Eurofins!"&amp;SUBSTITUTE(ADDRESS(1,MATCH(L$3,Eurofins!$2:$2,0),4),"1","")&amp;($AN$5+$A54)),_xlfn.IFS(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54" s="24" t="e">
        <f ca="1" xml:space="preserve">
_xlfn.LET(_xlpm.GetVal,INDIRECT("Eurofins!"&amp;SUBSTITUTE(ADDRESS(1,MATCH(M$3,Eurofins!$2:$2,0),4),"1","")&amp;($AN$5+$A54)),_xlfn.IFS(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54" s="24" t="e">
        <f ca="1" xml:space="preserve">
_xlfn.LET(_xlpm.GetVal,INDIRECT("Eurofins!"&amp;SUBSTITUTE(ADDRESS(1,MATCH(N$3,Eurofins!$2:$2,0),4),"1","")&amp;($AN$5+$A54)),_xlfn.IFS(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54" s="24" t="e">
        <f ca="1" xml:space="preserve">
_xlfn.LET(_xlpm.GetVal,INDIRECT("Eurofins!"&amp;SUBSTITUTE(ADDRESS(1,MATCH(O$3,Eurofins!$2:$2,0),4),"1","")&amp;($AN$5+$A54)),_xlfn.IFS(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54" s="27" t="e">
        <f ca="1">_xlfn.LET(_xlpm.GetVal,INDIRECT("Eurofins!"&amp;SUBSTITUTE(ADDRESS(1,MATCH(P$3,Eurofins!$2:$2,0),4),"1","")&amp;($AN$5+$A54)),
_xlfn.IFS(
(_xlpm.GetVal)=0,
IF($AR$23,IF(INDIRECT("Eurofins!"&amp;$AR$28&amp;($AN$5+$A54))="nd","n.d.",VALUE(INDIRECT("Eurofins!"&amp;$AR$28&amp;($AN$5+$A54)))),""),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54" s="27" t="e">
        <f ca="1">_xlfn.LET(_xlpm.GetVal,INDIRECT("Eurofins!"&amp;SUBSTITUTE(ADDRESS(1,MATCH(Q$3,Eurofins!$2:$2,0),4),"1","")&amp;($AN$5+$A54)),
_xlfn.IFS(
(_xlpm.GetVal)=0,
IF($AR$15,IF(INDIRECT("Eurofins!"&amp;$AR$20&amp;($AN$5+$A54))="nd","n.d.",VALUE(INDIRECT("Eurofins!"&amp;$AR$20&amp;($AN$5+$A54)))),""),
(_xlpm.GetVal)="nd",
"n.d.",
LEFT(_xlpm.GetVal,1)="&lt;",
IF(Q52&lt;&gt;1,"&lt;"&amp;VALUE(SUBSTITUTE(SUBSTITUTE(_xlpm.GetVal,"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54" s="24" t="e">
        <f ca="1" xml:space="preserve">
_xlfn.LET(_xlpm.GetVal,INDIRECT("Eurofins!"&amp;SUBSTITUTE(ADDRESS(1,MATCH(R$3,Eurofins!$2:$2,0),4),"1","")&amp;($AN$5+$A54)),_xlfn.IFS(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54" s="24" t="e">
        <f ca="1" xml:space="preserve">
_xlfn.LET(_xlpm.GetVal,INDIRECT("Eurofins!"&amp;SUBSTITUTE(ADDRESS(1,MATCH(S$3,Eurofins!$2:$2,0),4),"1","")&amp;($AN$5+$A54)),_xlfn.IFS(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54" s="24" t="e">
        <f ca="1" xml:space="preserve">
_xlfn.LET(_xlpm.GetVal,INDIRECT("Eurofins!"&amp;SUBSTITUTE(ADDRESS(1,MATCH(T$3,Eurofins!$2:$2,0),4),"1","")&amp;($AN$5+$A54)),_xlfn.IFS(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54" s="24" t="e">
        <f ca="1" xml:space="preserve">
_xlfn.LET(_xlpm.GetVal,INDIRECT("Eurofins!"&amp;SUBSTITUTE(ADDRESS(1,MATCH(U$3,Eurofins!$2:$2,0),4),"1","")&amp;($AN$5+$A54)),_xlfn.IFS(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54" s="24" t="e">
        <f ca="1" xml:space="preserve">
_xlfn.LET(_xlpm.GetVal,INDIRECT("Eurofins!"&amp;SUBSTITUTE(ADDRESS(1,MATCH(V$3,Eurofins!$2:$2,0),4),"1","")&amp;($AN$5+$A54)),_xlfn.IFS(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54" s="24" t="e">
        <f ca="1" xml:space="preserve">
_xlfn.LET(_xlpm.GetVal,INDIRECT("Eurofins!"&amp;SUBSTITUTE(ADDRESS(1,MATCH(W$3,Eurofins!$2:$2,0),4),"1","")&amp;($AN$5+$A54)),_xlfn.IFS(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54" s="24" t="e">
        <f ca="1" xml:space="preserve">
_xlfn.LET(_xlpm.GetVal,INDIRECT("Eurofins!"&amp;SUBSTITUTE(ADDRESS(1,MATCH(X$3,Eurofins!$2:$2,0),4),"1","")&amp;($AN$5+$A54)),_xlfn.IFS(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54" s="24" t="e">
        <f ca="1" xml:space="preserve">
_xlfn.LET(_xlpm.GetVal,INDIRECT("Eurofins!"&amp;SUBSTITUTE(ADDRESS(1,MATCH(Y$3,Eurofins!$2:$2,0),4),"1","")&amp;($AN$5+$A54)),_xlfn.IFS(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54" s="24" t="e">
        <f ca="1" xml:space="preserve">
_xlfn.LET(_xlpm.GetVal,INDIRECT("Eurofins!"&amp;SUBSTITUTE(ADDRESS(1,MATCH(Z$3,Eurofins!$2:$2,0),4),"1","")&amp;($AN$5+$A54)),_xlfn.IFS(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54" s="24" t="e">
        <f ca="1" xml:space="preserve">
_xlfn.LET(_xlpm.GetVal,INDIRECT("Eurofins!"&amp;SUBSTITUTE(ADDRESS(1,MATCH(AA$3,Eurofins!$2:$2,0),4),"1","")&amp;($AN$5+$A54)),_xlfn.IFS(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54" s="24" t="e">
        <f ca="1" xml:space="preserve">
_xlfn.LET(_xlpm.GetVal,INDIRECT("Eurofins!"&amp;SUBSTITUTE(ADDRESS(1,MATCH(AB$3,Eurofins!$2:$2,0),4),"1","")&amp;($AN$5+$A54)),_xlfn.IFS(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54" s="24" t="e">
        <f ca="1" xml:space="preserve">
_xlfn.LET(_xlpm.GetVal,INDIRECT("Eurofins!"&amp;SUBSTITUTE(ADDRESS(1,MATCH(AC$3,Eurofins!$2:$2,0),4),"1","")&amp;($AN$5+$A54)),_xlfn.IFS(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54" s="24" t="e">
        <f ca="1" xml:space="preserve">
_xlfn.LET(_xlpm.GetVal,INDIRECT("Eurofins!"&amp;SUBSTITUTE(ADDRESS(1,MATCH(AD$3,Eurofins!$2:$2,0),4),"1","")&amp;($AN$5+$A54)),_xlfn.IFS(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54" s="24" t="e">
        <f ca="1" xml:space="preserve">
_xlfn.LET(_xlpm.GetVal,INDIRECT("Eurofins!"&amp;SUBSTITUTE(ADDRESS(1,MATCH(AE$3,Eurofins!$2:$2,0),4),"1","")&amp;($AN$5+$A54)),_xlfn.IFS(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54" s="24" t="e">
        <f ca="1" xml:space="preserve">
_xlfn.LET(_xlpm.GetVal,INDIRECT("Eurofins!"&amp;SUBSTITUTE(ADDRESS(1,MATCH(AF$3,Eurofins!$2:$2,0),4),"1","")&amp;($AN$5+$A54)),_xlfn.IFS(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54" s="24" t="e">
        <f ca="1" xml:space="preserve">
_xlfn.LET(_xlpm.GetVal,INDIRECT("Eurofins!"&amp;SUBSTITUTE(ADDRESS(1,MATCH(AG$3,Eurofins!$2:$2,0),4),"1","")&amp;($AN$5+$A54)),_xlfn.IFS(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54" s="25" t="str">
        <f ca="1">IF(SUMPRODUCT(--ISERROR(AI54:AJ54))&lt;2,IF(SUMIF(AI54:AJ54,"&lt;&gt;#VALUE!")&lt;=ALS_Jord_Kalk!BQ$4,"&lt;"&amp;ALS_Jord_Kalk!BQ$4,SUMIF(AI54:AJ54,"&lt;&gt;#VALUE!")),"#VALUE!")</f>
        <v>#VALUE!</v>
      </c>
      <c r="AI54" s="24" t="e">
        <f ca="1">_xlfn.IFS(INDIRECT("Eurofins!"&amp;SUBSTITUTE(ADDRESS(1,MATCH(AI$3,Eurofins!$2:$2,0),4),"1","")&amp;($AN$5+$A54))=0,"",INDIRECT("Eurofins!"&amp;SUBSTITUTE(ADDRESS(1,MATCH(AI$3,Eurofins!$2:$2,0),4),"1","")&amp;($AN$5+$A54))="nd","n.d.",LEFT(INDIRECT("Eurofins!"&amp;SUBSTITUTE(ADDRESS(1,MATCH(AI$3,Eurofins!$2:$2,0),4),"1","")&amp;($AN$5+$A54)),2)="&lt; ",IF(VALUE(SUBSTITUTE(SUBSTITUTE(INDIRECT("Eurofins!"&amp;SUBSTITUTE(ADDRESS(1,MATCH(AI$3,Eurofins!$2:$2,0),4),"1","")&amp;($AN$5+$A54))," ",""),"&lt;",""))*AI$2&lt;=BS$4,"&lt;"&amp;BS$4,"&lt;"&amp;VALUE(SUBSTITUTE(SUBSTITUTE(INDIRECT("Eurofins!"&amp;SUBSTITUTE(ADDRESS(1,MATCH(AI$3,Eurofins!$2:$2,0),4),"1","")&amp;($AN$5+$A54))," ",""),"&lt;",""))*AI$2),LEFT(INDIRECT("Eurofins!"&amp;SUBSTITUTE(ADDRESS(1,MATCH(AI$3,Eurofins!$2:$2,0),4),"1","")&amp;($AN$5+$A54)),1)="&lt;",IF(VALUE(SUBSTITUTE(SUBSTITUTE(INDIRECT("Eurofins!"&amp;SUBSTITUTE(ADDRESS(1,MATCH(AI$3,Eurofins!$2:$2,0),4),"1","")&amp;($AN$5+$A54))," ",""),"&lt;",""))*AI$2&lt;=BS$4,"&lt;"&amp;BS$4,"&lt;"&amp;VALUE(SUBSTITUTE(SUBSTITUTE(INDIRECT("Eurofins!"&amp;SUBSTITUTE(ADDRESS(1,MATCH(AI$3,Eurofins!$2:$2,0),4),"1","")&amp;($AN$5+$A54))," ",""),"&lt;",""))*AI$2),ISNUMBER(VALUE(INDIRECT("Eurofins!"&amp;SUBSTITUTE(ADDRESS(1,MATCH(AI$3,Eurofins!$2:$2,0),4),"1","")&amp;($AN$5+$A54)))),IF(VALUE(INDIRECT("Eurofins!"&amp;SUBSTITUTE(ADDRESS(1,MATCH(AI$3,Eurofins!$2:$2,0),4),"1","")&amp;($AN$5+$A54)))*AI$2&lt;=BS$4,"&lt;"&amp;BS$4,VALUE(INDIRECT("Eurofins!"&amp;SUBSTITUTE(ADDRESS(1,MATCH(AI$3,Eurofins!$2:$2,0),4),"1","")&amp;($AN$5+$A54)))))</f>
        <v>#N/A</v>
      </c>
      <c r="AJ54" s="24" t="e">
        <f ca="1">_xlfn.IFS(INDIRECT("Eurofins!"&amp;SUBSTITUTE(ADDRESS(1,MATCH(AJ$3,Eurofins!$2:$2,0),4),"1","")&amp;($AN$5+$A54))=0,"",INDIRECT("Eurofins!"&amp;SUBSTITUTE(ADDRESS(1,MATCH(AJ$3,Eurofins!$2:$2,0),4),"1","")&amp;($AN$5+$A54))="nd","n.d.",LEFT(INDIRECT("Eurofins!"&amp;SUBSTITUTE(ADDRESS(1,MATCH(AJ$3,Eurofins!$2:$2,0),4),"1","")&amp;($AN$5+$A54)),2)="&lt; ",IF(VALUE(SUBSTITUTE(SUBSTITUTE(INDIRECT("Eurofins!"&amp;SUBSTITUTE(ADDRESS(1,MATCH(AJ$3,Eurofins!$2:$2,0),4),"1","")&amp;($AN$5+$A54))," ",""),"&lt;",""))*AJ$2&lt;=BT$4,"&lt;"&amp;BT$4,"&lt;"&amp;VALUE(SUBSTITUTE(SUBSTITUTE(INDIRECT("Eurofins!"&amp;SUBSTITUTE(ADDRESS(1,MATCH(AJ$3,Eurofins!$2:$2,0),4),"1","")&amp;($AN$5+$A54))," ",""),"&lt;",""))*AJ$2),LEFT(INDIRECT("Eurofins!"&amp;SUBSTITUTE(ADDRESS(1,MATCH(AJ$3,Eurofins!$2:$2,0),4),"1","")&amp;($AN$5+$A54)),1)="&lt;",IF(VALUE(SUBSTITUTE(SUBSTITUTE(INDIRECT("Eurofins!"&amp;SUBSTITUTE(ADDRESS(1,MATCH(AJ$3,Eurofins!$2:$2,0),4),"1","")&amp;($AN$5+$A54))," ",""),"&lt;",""))*AJ$2&lt;=BT$4,"&lt;"&amp;BT$4,"&lt;"&amp;VALUE(SUBSTITUTE(SUBSTITUTE(INDIRECT("Eurofins!"&amp;SUBSTITUTE(ADDRESS(1,MATCH(AJ$3,Eurofins!$2:$2,0),4),"1","")&amp;($AN$5+$A54))," ",""),"&lt;",""))*AJ$2),ISNUMBER(VALUE(INDIRECT("Eurofins!"&amp;SUBSTITUTE(ADDRESS(1,MATCH(AJ$3,Eurofins!$2:$2,0),4),"1","")&amp;($AN$5+$A54)))),IF(VALUE(INDIRECT("Eurofins!"&amp;SUBSTITUTE(ADDRESS(1,MATCH(AJ$3,Eurofins!$2:$2,0),4),"1","")&amp;($AN$5+$A54)))*AJ$2&lt;=BT$4,"&lt;"&amp;BT$4,VALUE(INDIRECT("Eurofins!"&amp;SUBSTITUTE(ADDRESS(1,MATCH(AJ$3,Eurofins!$2:$2,0),4),"1","")&amp;($AN$5+$A54)))))</f>
        <v>#N/A</v>
      </c>
    </row>
    <row r="55" spans="1:36" x14ac:dyDescent="0.25">
      <c r="A55">
        <f t="shared" ca="1" si="7"/>
        <v>52</v>
      </c>
      <c r="B55" t="e">
        <f t="shared" ca="1" si="6"/>
        <v>#REF!</v>
      </c>
      <c r="C55" t="str">
        <f t="shared" ca="1" si="5"/>
        <v/>
      </c>
      <c r="D55" s="22" t="e">
        <f ca="1">IF(INDIRECT("Eurofins!"&amp;SUBSTITUTE(ADDRESS(1,MATCH(D$3,Eurofins!$2:$2,0),4),"1","")&amp;($AN$5+$A55))=0,"",INDIRECT("Eurofins!"&amp;SUBSTITUTE(ADDRESS(1,MATCH(D$3,Eurofins!$2:$2,0),4),"1","")&amp;($AN$5+$A55)))</f>
        <v>#N/A</v>
      </c>
      <c r="E55" s="22" t="e">
        <f ca="1">_xlfn.IFS(INDIRECT("Eurofins!"&amp;SUBSTITUTE(ADDRESS(1,MATCH(E$3,Eurofins!$2:$2,0),4),"1","")&amp;($AN$5+$A55))=0,"",INDIRECT("Eurofins!"&amp;SUBSTITUTE(ADDRESS(1,MATCH(E$3,Eurofins!$2:$2,0),4),"1","")&amp;($AN$5+$A55))="nd","n.d.",LEFT(INDIRECT("Eurofins!"&amp;SUBSTITUTE(ADDRESS(1,MATCH(E$3,Eurofins!$2:$2,0),4),"1","")&amp;($AN$5+$A55)),2)="&lt; ","&lt;&lt;",LEFT(INDIRECT("Eurofins!"&amp;SUBSTITUTE(ADDRESS(1,MATCH(E$3,Eurofins!$2:$2,0),4),"1","")&amp;($AN$5+$A55)),1)="&lt;","&lt;",NOT(ISERROR(VALUE(INDIRECT("Eurofins!"&amp;SUBSTITUTE(ADDRESS(1,MATCH(E$3,Eurofins!$2:$2,0),4),"1","")&amp;($AN$5+$A55))))),VALUE(INDIRECT("Eurofins!"&amp;SUBSTITUTE(ADDRESS(1,MATCH(E$3,Eurofins!$2:$2,0),4),"1","")&amp;($AN$5+$A55))))</f>
        <v>#N/A</v>
      </c>
      <c r="F55" s="22" t="e">
        <f ca="1">_xlfn.IFS(INDIRECT("Eurofins!"&amp;SUBSTITUTE(ADDRESS(1,MATCH(F$3,Eurofins!$2:$2,0),4),"1","")&amp;($AN$5+$A55))=0,"",INDIRECT("Eurofins!"&amp;SUBSTITUTE(ADDRESS(1,MATCH(F$3,Eurofins!$2:$2,0),4),"1","")&amp;($AN$5+$A55))="nd","n.d.",LEFT(INDIRECT("Eurofins!"&amp;SUBSTITUTE(ADDRESS(1,MATCH(F$3,Eurofins!$2:$2,0),4),"1","")&amp;($AN$5+$A55)),2)="&lt; ","&lt;&lt;",LEFT(INDIRECT("Eurofins!"&amp;SUBSTITUTE(ADDRESS(1,MATCH(F$3,Eurofins!$2:$2,0),4),"1","")&amp;($AN$5+$A55)),1)="&lt;","&lt;",NOT(ISERROR(VALUE(INDIRECT("Eurofins!"&amp;SUBSTITUTE(ADDRESS(1,MATCH(F$3,Eurofins!$2:$2,0),4),"1","")&amp;($AN$5+$A55))))),VALUE(INDIRECT("Eurofins!"&amp;SUBSTITUTE(ADDRESS(1,MATCH(F$3,Eurofins!$2:$2,0),4),"1","")&amp;($AN$5+$A55))))</f>
        <v>#N/A</v>
      </c>
      <c r="G55" s="24" t="e">
        <f ca="1" xml:space="preserve">
_xlfn.LET(_xlpm.GetVal,INDIRECT("Eurofins!"&amp;SUBSTITUTE(ADDRESS(1,MATCH(G$3,Eurofins!$2:$2,0),4),"1","")&amp;($AN$5+$A55)),_xlfn.IFS(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55" s="24" t="e">
        <f ca="1" xml:space="preserve">
_xlfn.LET(_xlpm.GetVal,INDIRECT("Eurofins!"&amp;SUBSTITUTE(ADDRESS(1,MATCH(H$3,Eurofins!$2:$2,0),4),"1","")&amp;($AN$5+$A55)),_xlfn.IFS(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55" s="24" t="e">
        <f ca="1" xml:space="preserve">
_xlfn.LET(_xlpm.GetVal,INDIRECT("Eurofins!"&amp;SUBSTITUTE(ADDRESS(1,MATCH(I$3,Eurofins!$2:$2,0),4),"1","")&amp;($AN$5+$A55)),_xlfn.IFS(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55" s="24" t="e">
        <f ca="1" xml:space="preserve">
_xlfn.LET(_xlpm.GetVal,INDIRECT("Eurofins!"&amp;SUBSTITUTE(ADDRESS(1,MATCH(J$3,Eurofins!$2:$2,0),4),"1","")&amp;($AN$5+$A55)),_xlfn.IFS(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55" s="24" t="e">
        <f ca="1" xml:space="preserve">
_xlfn.LET(_xlpm.GetVal,INDIRECT("Eurofins!"&amp;SUBSTITUTE(ADDRESS(1,MATCH(K$3,Eurofins!$2:$2,0),4),"1","")&amp;($AN$5+$A55)),_xlfn.IFS(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55" s="24" t="e">
        <f ca="1" xml:space="preserve">
_xlfn.LET(_xlpm.GetVal,INDIRECT("Eurofins!"&amp;SUBSTITUTE(ADDRESS(1,MATCH(L$3,Eurofins!$2:$2,0),4),"1","")&amp;($AN$5+$A55)),_xlfn.IFS(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55" s="24" t="e">
        <f ca="1" xml:space="preserve">
_xlfn.LET(_xlpm.GetVal,INDIRECT("Eurofins!"&amp;SUBSTITUTE(ADDRESS(1,MATCH(M$3,Eurofins!$2:$2,0),4),"1","")&amp;($AN$5+$A55)),_xlfn.IFS(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55" s="24" t="e">
        <f ca="1" xml:space="preserve">
_xlfn.LET(_xlpm.GetVal,INDIRECT("Eurofins!"&amp;SUBSTITUTE(ADDRESS(1,MATCH(N$3,Eurofins!$2:$2,0),4),"1","")&amp;($AN$5+$A55)),_xlfn.IFS(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55" s="24" t="e">
        <f ca="1" xml:space="preserve">
_xlfn.LET(_xlpm.GetVal,INDIRECT("Eurofins!"&amp;SUBSTITUTE(ADDRESS(1,MATCH(O$3,Eurofins!$2:$2,0),4),"1","")&amp;($AN$5+$A55)),_xlfn.IFS(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55" s="27" t="e">
        <f ca="1">_xlfn.LET(_xlpm.GetVal,INDIRECT("Eurofins!"&amp;SUBSTITUTE(ADDRESS(1,MATCH(P$3,Eurofins!$2:$2,0),4),"1","")&amp;($AN$5+$A55)),
_xlfn.IFS(
(_xlpm.GetVal)=0,
IF($AR$23,IF(INDIRECT("Eurofins!"&amp;$AR$28&amp;($AN$5+$A55))="nd","n.d.",VALUE(INDIRECT("Eurofins!"&amp;$AR$28&amp;($AN$5+$A55)))),""),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55" s="27" t="e">
        <f ca="1">_xlfn.LET(_xlpm.GetVal,INDIRECT("Eurofins!"&amp;SUBSTITUTE(ADDRESS(1,MATCH(Q$3,Eurofins!$2:$2,0),4),"1","")&amp;($AN$5+$A55)),
_xlfn.IFS(
(_xlpm.GetVal)=0,
IF($AR$15,IF(INDIRECT("Eurofins!"&amp;$AR$20&amp;($AN$5+$A55))="nd","n.d.",VALUE(INDIRECT("Eurofins!"&amp;$AR$20&amp;($AN$5+$A55)))),""),
(_xlpm.GetVal)="nd",
"n.d.",
LEFT(_xlpm.GetVal,1)="&lt;",
IF(Q53&lt;&gt;1,"&lt;"&amp;VALUE(SUBSTITUTE(SUBSTITUTE(_xlpm.GetVal,"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55" s="24" t="e">
        <f ca="1" xml:space="preserve">
_xlfn.LET(_xlpm.GetVal,INDIRECT("Eurofins!"&amp;SUBSTITUTE(ADDRESS(1,MATCH(R$3,Eurofins!$2:$2,0),4),"1","")&amp;($AN$5+$A55)),_xlfn.IFS(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55" s="24" t="e">
        <f ca="1" xml:space="preserve">
_xlfn.LET(_xlpm.GetVal,INDIRECT("Eurofins!"&amp;SUBSTITUTE(ADDRESS(1,MATCH(S$3,Eurofins!$2:$2,0),4),"1","")&amp;($AN$5+$A55)),_xlfn.IFS(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55" s="24" t="e">
        <f ca="1" xml:space="preserve">
_xlfn.LET(_xlpm.GetVal,INDIRECT("Eurofins!"&amp;SUBSTITUTE(ADDRESS(1,MATCH(T$3,Eurofins!$2:$2,0),4),"1","")&amp;($AN$5+$A55)),_xlfn.IFS(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55" s="24" t="e">
        <f ca="1" xml:space="preserve">
_xlfn.LET(_xlpm.GetVal,INDIRECT("Eurofins!"&amp;SUBSTITUTE(ADDRESS(1,MATCH(U$3,Eurofins!$2:$2,0),4),"1","")&amp;($AN$5+$A55)),_xlfn.IFS(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55" s="24" t="e">
        <f ca="1" xml:space="preserve">
_xlfn.LET(_xlpm.GetVal,INDIRECT("Eurofins!"&amp;SUBSTITUTE(ADDRESS(1,MATCH(V$3,Eurofins!$2:$2,0),4),"1","")&amp;($AN$5+$A55)),_xlfn.IFS(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55" s="24" t="e">
        <f ca="1" xml:space="preserve">
_xlfn.LET(_xlpm.GetVal,INDIRECT("Eurofins!"&amp;SUBSTITUTE(ADDRESS(1,MATCH(W$3,Eurofins!$2:$2,0),4),"1","")&amp;($AN$5+$A55)),_xlfn.IFS(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55" s="24" t="e">
        <f ca="1" xml:space="preserve">
_xlfn.LET(_xlpm.GetVal,INDIRECT("Eurofins!"&amp;SUBSTITUTE(ADDRESS(1,MATCH(X$3,Eurofins!$2:$2,0),4),"1","")&amp;($AN$5+$A55)),_xlfn.IFS(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55" s="24" t="e">
        <f ca="1" xml:space="preserve">
_xlfn.LET(_xlpm.GetVal,INDIRECT("Eurofins!"&amp;SUBSTITUTE(ADDRESS(1,MATCH(Y$3,Eurofins!$2:$2,0),4),"1","")&amp;($AN$5+$A55)),_xlfn.IFS(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55" s="24" t="e">
        <f ca="1" xml:space="preserve">
_xlfn.LET(_xlpm.GetVal,INDIRECT("Eurofins!"&amp;SUBSTITUTE(ADDRESS(1,MATCH(Z$3,Eurofins!$2:$2,0),4),"1","")&amp;($AN$5+$A55)),_xlfn.IFS(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55" s="24" t="e">
        <f ca="1" xml:space="preserve">
_xlfn.LET(_xlpm.GetVal,INDIRECT("Eurofins!"&amp;SUBSTITUTE(ADDRESS(1,MATCH(AA$3,Eurofins!$2:$2,0),4),"1","")&amp;($AN$5+$A55)),_xlfn.IFS(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55" s="24" t="e">
        <f ca="1" xml:space="preserve">
_xlfn.LET(_xlpm.GetVal,INDIRECT("Eurofins!"&amp;SUBSTITUTE(ADDRESS(1,MATCH(AB$3,Eurofins!$2:$2,0),4),"1","")&amp;($AN$5+$A55)),_xlfn.IFS(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55" s="24" t="e">
        <f ca="1" xml:space="preserve">
_xlfn.LET(_xlpm.GetVal,INDIRECT("Eurofins!"&amp;SUBSTITUTE(ADDRESS(1,MATCH(AC$3,Eurofins!$2:$2,0),4),"1","")&amp;($AN$5+$A55)),_xlfn.IFS(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55" s="24" t="e">
        <f ca="1" xml:space="preserve">
_xlfn.LET(_xlpm.GetVal,INDIRECT("Eurofins!"&amp;SUBSTITUTE(ADDRESS(1,MATCH(AD$3,Eurofins!$2:$2,0),4),"1","")&amp;($AN$5+$A55)),_xlfn.IFS(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55" s="24" t="e">
        <f ca="1" xml:space="preserve">
_xlfn.LET(_xlpm.GetVal,INDIRECT("Eurofins!"&amp;SUBSTITUTE(ADDRESS(1,MATCH(AE$3,Eurofins!$2:$2,0),4),"1","")&amp;($AN$5+$A55)),_xlfn.IFS(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55" s="24" t="e">
        <f ca="1" xml:space="preserve">
_xlfn.LET(_xlpm.GetVal,INDIRECT("Eurofins!"&amp;SUBSTITUTE(ADDRESS(1,MATCH(AF$3,Eurofins!$2:$2,0),4),"1","")&amp;($AN$5+$A55)),_xlfn.IFS(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55" s="24" t="e">
        <f ca="1" xml:space="preserve">
_xlfn.LET(_xlpm.GetVal,INDIRECT("Eurofins!"&amp;SUBSTITUTE(ADDRESS(1,MATCH(AG$3,Eurofins!$2:$2,0),4),"1","")&amp;($AN$5+$A55)),_xlfn.IFS(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55" s="25" t="str">
        <f ca="1">IF(SUMPRODUCT(--ISERROR(AI55:AJ55))&lt;2,IF(SUMIF(AI55:AJ55,"&lt;&gt;#VALUE!")&lt;=ALS_Jord_Kalk!BQ$4,"&lt;"&amp;ALS_Jord_Kalk!BQ$4,SUMIF(AI55:AJ55,"&lt;&gt;#VALUE!")),"#VALUE!")</f>
        <v>#VALUE!</v>
      </c>
      <c r="AI55" s="24" t="e">
        <f ca="1">_xlfn.IFS(INDIRECT("Eurofins!"&amp;SUBSTITUTE(ADDRESS(1,MATCH(AI$3,Eurofins!$2:$2,0),4),"1","")&amp;($AN$5+$A55))=0,"",INDIRECT("Eurofins!"&amp;SUBSTITUTE(ADDRESS(1,MATCH(AI$3,Eurofins!$2:$2,0),4),"1","")&amp;($AN$5+$A55))="nd","n.d.",LEFT(INDIRECT("Eurofins!"&amp;SUBSTITUTE(ADDRESS(1,MATCH(AI$3,Eurofins!$2:$2,0),4),"1","")&amp;($AN$5+$A55)),2)="&lt; ",IF(VALUE(SUBSTITUTE(SUBSTITUTE(INDIRECT("Eurofins!"&amp;SUBSTITUTE(ADDRESS(1,MATCH(AI$3,Eurofins!$2:$2,0),4),"1","")&amp;($AN$5+$A55))," ",""),"&lt;",""))*AI$2&lt;=BS$4,"&lt;"&amp;BS$4,"&lt;"&amp;VALUE(SUBSTITUTE(SUBSTITUTE(INDIRECT("Eurofins!"&amp;SUBSTITUTE(ADDRESS(1,MATCH(AI$3,Eurofins!$2:$2,0),4),"1","")&amp;($AN$5+$A55))," ",""),"&lt;",""))*AI$2),LEFT(INDIRECT("Eurofins!"&amp;SUBSTITUTE(ADDRESS(1,MATCH(AI$3,Eurofins!$2:$2,0),4),"1","")&amp;($AN$5+$A55)),1)="&lt;",IF(VALUE(SUBSTITUTE(SUBSTITUTE(INDIRECT("Eurofins!"&amp;SUBSTITUTE(ADDRESS(1,MATCH(AI$3,Eurofins!$2:$2,0),4),"1","")&amp;($AN$5+$A55))," ",""),"&lt;",""))*AI$2&lt;=BS$4,"&lt;"&amp;BS$4,"&lt;"&amp;VALUE(SUBSTITUTE(SUBSTITUTE(INDIRECT("Eurofins!"&amp;SUBSTITUTE(ADDRESS(1,MATCH(AI$3,Eurofins!$2:$2,0),4),"1","")&amp;($AN$5+$A55))," ",""),"&lt;",""))*AI$2),ISNUMBER(VALUE(INDIRECT("Eurofins!"&amp;SUBSTITUTE(ADDRESS(1,MATCH(AI$3,Eurofins!$2:$2,0),4),"1","")&amp;($AN$5+$A55)))),IF(VALUE(INDIRECT("Eurofins!"&amp;SUBSTITUTE(ADDRESS(1,MATCH(AI$3,Eurofins!$2:$2,0),4),"1","")&amp;($AN$5+$A55)))*AI$2&lt;=BS$4,"&lt;"&amp;BS$4,VALUE(INDIRECT("Eurofins!"&amp;SUBSTITUTE(ADDRESS(1,MATCH(AI$3,Eurofins!$2:$2,0),4),"1","")&amp;($AN$5+$A55)))))</f>
        <v>#N/A</v>
      </c>
      <c r="AJ55" s="24" t="e">
        <f ca="1">_xlfn.IFS(INDIRECT("Eurofins!"&amp;SUBSTITUTE(ADDRESS(1,MATCH(AJ$3,Eurofins!$2:$2,0),4),"1","")&amp;($AN$5+$A55))=0,"",INDIRECT("Eurofins!"&amp;SUBSTITUTE(ADDRESS(1,MATCH(AJ$3,Eurofins!$2:$2,0),4),"1","")&amp;($AN$5+$A55))="nd","n.d.",LEFT(INDIRECT("Eurofins!"&amp;SUBSTITUTE(ADDRESS(1,MATCH(AJ$3,Eurofins!$2:$2,0),4),"1","")&amp;($AN$5+$A55)),2)="&lt; ",IF(VALUE(SUBSTITUTE(SUBSTITUTE(INDIRECT("Eurofins!"&amp;SUBSTITUTE(ADDRESS(1,MATCH(AJ$3,Eurofins!$2:$2,0),4),"1","")&amp;($AN$5+$A55))," ",""),"&lt;",""))*AJ$2&lt;=BT$4,"&lt;"&amp;BT$4,"&lt;"&amp;VALUE(SUBSTITUTE(SUBSTITUTE(INDIRECT("Eurofins!"&amp;SUBSTITUTE(ADDRESS(1,MATCH(AJ$3,Eurofins!$2:$2,0),4),"1","")&amp;($AN$5+$A55))," ",""),"&lt;",""))*AJ$2),LEFT(INDIRECT("Eurofins!"&amp;SUBSTITUTE(ADDRESS(1,MATCH(AJ$3,Eurofins!$2:$2,0),4),"1","")&amp;($AN$5+$A55)),1)="&lt;",IF(VALUE(SUBSTITUTE(SUBSTITUTE(INDIRECT("Eurofins!"&amp;SUBSTITUTE(ADDRESS(1,MATCH(AJ$3,Eurofins!$2:$2,0),4),"1","")&amp;($AN$5+$A55))," ",""),"&lt;",""))*AJ$2&lt;=BT$4,"&lt;"&amp;BT$4,"&lt;"&amp;VALUE(SUBSTITUTE(SUBSTITUTE(INDIRECT("Eurofins!"&amp;SUBSTITUTE(ADDRESS(1,MATCH(AJ$3,Eurofins!$2:$2,0),4),"1","")&amp;($AN$5+$A55))," ",""),"&lt;",""))*AJ$2),ISNUMBER(VALUE(INDIRECT("Eurofins!"&amp;SUBSTITUTE(ADDRESS(1,MATCH(AJ$3,Eurofins!$2:$2,0),4),"1","")&amp;($AN$5+$A55)))),IF(VALUE(INDIRECT("Eurofins!"&amp;SUBSTITUTE(ADDRESS(1,MATCH(AJ$3,Eurofins!$2:$2,0),4),"1","")&amp;($AN$5+$A55)))*AJ$2&lt;=BT$4,"&lt;"&amp;BT$4,VALUE(INDIRECT("Eurofins!"&amp;SUBSTITUTE(ADDRESS(1,MATCH(AJ$3,Eurofins!$2:$2,0),4),"1","")&amp;($AN$5+$A55)))))</f>
        <v>#N/A</v>
      </c>
    </row>
    <row r="56" spans="1:36" x14ac:dyDescent="0.25">
      <c r="A56">
        <f t="shared" ca="1" si="7"/>
        <v>53</v>
      </c>
      <c r="B56" t="e">
        <f t="shared" ca="1" si="6"/>
        <v>#REF!</v>
      </c>
      <c r="C56" t="str">
        <f t="shared" ca="1" si="5"/>
        <v/>
      </c>
      <c r="D56" s="22" t="e">
        <f ca="1">IF(INDIRECT("Eurofins!"&amp;SUBSTITUTE(ADDRESS(1,MATCH(D$3,Eurofins!$2:$2,0),4),"1","")&amp;($AN$5+$A56))=0,"",INDIRECT("Eurofins!"&amp;SUBSTITUTE(ADDRESS(1,MATCH(D$3,Eurofins!$2:$2,0),4),"1","")&amp;($AN$5+$A56)))</f>
        <v>#N/A</v>
      </c>
      <c r="E56" s="22" t="e">
        <f ca="1">_xlfn.IFS(INDIRECT("Eurofins!"&amp;SUBSTITUTE(ADDRESS(1,MATCH(E$3,Eurofins!$2:$2,0),4),"1","")&amp;($AN$5+$A56))=0,"",INDIRECT("Eurofins!"&amp;SUBSTITUTE(ADDRESS(1,MATCH(E$3,Eurofins!$2:$2,0),4),"1","")&amp;($AN$5+$A56))="nd","n.d.",LEFT(INDIRECT("Eurofins!"&amp;SUBSTITUTE(ADDRESS(1,MATCH(E$3,Eurofins!$2:$2,0),4),"1","")&amp;($AN$5+$A56)),2)="&lt; ","&lt;&lt;",LEFT(INDIRECT("Eurofins!"&amp;SUBSTITUTE(ADDRESS(1,MATCH(E$3,Eurofins!$2:$2,0),4),"1","")&amp;($AN$5+$A56)),1)="&lt;","&lt;",NOT(ISERROR(VALUE(INDIRECT("Eurofins!"&amp;SUBSTITUTE(ADDRESS(1,MATCH(E$3,Eurofins!$2:$2,0),4),"1","")&amp;($AN$5+$A56))))),VALUE(INDIRECT("Eurofins!"&amp;SUBSTITUTE(ADDRESS(1,MATCH(E$3,Eurofins!$2:$2,0),4),"1","")&amp;($AN$5+$A56))))</f>
        <v>#N/A</v>
      </c>
      <c r="F56" s="22" t="e">
        <f ca="1">_xlfn.IFS(INDIRECT("Eurofins!"&amp;SUBSTITUTE(ADDRESS(1,MATCH(F$3,Eurofins!$2:$2,0),4),"1","")&amp;($AN$5+$A56))=0,"",INDIRECT("Eurofins!"&amp;SUBSTITUTE(ADDRESS(1,MATCH(F$3,Eurofins!$2:$2,0),4),"1","")&amp;($AN$5+$A56))="nd","n.d.",LEFT(INDIRECT("Eurofins!"&amp;SUBSTITUTE(ADDRESS(1,MATCH(F$3,Eurofins!$2:$2,0),4),"1","")&amp;($AN$5+$A56)),2)="&lt; ","&lt;&lt;",LEFT(INDIRECT("Eurofins!"&amp;SUBSTITUTE(ADDRESS(1,MATCH(F$3,Eurofins!$2:$2,0),4),"1","")&amp;($AN$5+$A56)),1)="&lt;","&lt;",NOT(ISERROR(VALUE(INDIRECT("Eurofins!"&amp;SUBSTITUTE(ADDRESS(1,MATCH(F$3,Eurofins!$2:$2,0),4),"1","")&amp;($AN$5+$A56))))),VALUE(INDIRECT("Eurofins!"&amp;SUBSTITUTE(ADDRESS(1,MATCH(F$3,Eurofins!$2:$2,0),4),"1","")&amp;($AN$5+$A56))))</f>
        <v>#N/A</v>
      </c>
      <c r="G56" s="24" t="e">
        <f ca="1" xml:space="preserve">
_xlfn.LET(_xlpm.GetVal,INDIRECT("Eurofins!"&amp;SUBSTITUTE(ADDRESS(1,MATCH(G$3,Eurofins!$2:$2,0),4),"1","")&amp;($AN$5+$A56)),_xlfn.IFS(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56" s="24" t="e">
        <f ca="1" xml:space="preserve">
_xlfn.LET(_xlpm.GetVal,INDIRECT("Eurofins!"&amp;SUBSTITUTE(ADDRESS(1,MATCH(H$3,Eurofins!$2:$2,0),4),"1","")&amp;($AN$5+$A56)),_xlfn.IFS(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56" s="24" t="e">
        <f ca="1" xml:space="preserve">
_xlfn.LET(_xlpm.GetVal,INDIRECT("Eurofins!"&amp;SUBSTITUTE(ADDRESS(1,MATCH(I$3,Eurofins!$2:$2,0),4),"1","")&amp;($AN$5+$A56)),_xlfn.IFS(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56" s="24" t="e">
        <f ca="1" xml:space="preserve">
_xlfn.LET(_xlpm.GetVal,INDIRECT("Eurofins!"&amp;SUBSTITUTE(ADDRESS(1,MATCH(J$3,Eurofins!$2:$2,0),4),"1","")&amp;($AN$5+$A56)),_xlfn.IFS(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56" s="24" t="e">
        <f ca="1" xml:space="preserve">
_xlfn.LET(_xlpm.GetVal,INDIRECT("Eurofins!"&amp;SUBSTITUTE(ADDRESS(1,MATCH(K$3,Eurofins!$2:$2,0),4),"1","")&amp;($AN$5+$A56)),_xlfn.IFS(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56" s="24" t="e">
        <f ca="1" xml:space="preserve">
_xlfn.LET(_xlpm.GetVal,INDIRECT("Eurofins!"&amp;SUBSTITUTE(ADDRESS(1,MATCH(L$3,Eurofins!$2:$2,0),4),"1","")&amp;($AN$5+$A56)),_xlfn.IFS(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56" s="24" t="e">
        <f ca="1" xml:space="preserve">
_xlfn.LET(_xlpm.GetVal,INDIRECT("Eurofins!"&amp;SUBSTITUTE(ADDRESS(1,MATCH(M$3,Eurofins!$2:$2,0),4),"1","")&amp;($AN$5+$A56)),_xlfn.IFS(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56" s="24" t="e">
        <f ca="1" xml:space="preserve">
_xlfn.LET(_xlpm.GetVal,INDIRECT("Eurofins!"&amp;SUBSTITUTE(ADDRESS(1,MATCH(N$3,Eurofins!$2:$2,0),4),"1","")&amp;($AN$5+$A56)),_xlfn.IFS(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56" s="24" t="e">
        <f ca="1" xml:space="preserve">
_xlfn.LET(_xlpm.GetVal,INDIRECT("Eurofins!"&amp;SUBSTITUTE(ADDRESS(1,MATCH(O$3,Eurofins!$2:$2,0),4),"1","")&amp;($AN$5+$A56)),_xlfn.IFS(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56" s="27" t="e">
        <f ca="1">_xlfn.LET(_xlpm.GetVal,INDIRECT("Eurofins!"&amp;SUBSTITUTE(ADDRESS(1,MATCH(P$3,Eurofins!$2:$2,0),4),"1","")&amp;($AN$5+$A56)),
_xlfn.IFS(
(_xlpm.GetVal)=0,
IF($AR$23,IF(INDIRECT("Eurofins!"&amp;$AR$28&amp;($AN$5+$A56))="nd","n.d.",VALUE(INDIRECT("Eurofins!"&amp;$AR$28&amp;($AN$5+$A56)))),""),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56" s="27" t="e">
        <f ca="1">_xlfn.LET(_xlpm.GetVal,INDIRECT("Eurofins!"&amp;SUBSTITUTE(ADDRESS(1,MATCH(Q$3,Eurofins!$2:$2,0),4),"1","")&amp;($AN$5+$A56)),
_xlfn.IFS(
(_xlpm.GetVal)=0,
IF($AR$15,IF(INDIRECT("Eurofins!"&amp;$AR$20&amp;($AN$5+$A56))="nd","n.d.",VALUE(INDIRECT("Eurofins!"&amp;$AR$20&amp;($AN$5+$A56)))),""),
(_xlpm.GetVal)="nd",
"n.d.",
LEFT(_xlpm.GetVal,1)="&lt;",
IF(Q54&lt;&gt;1,"&lt;"&amp;VALUE(SUBSTITUTE(SUBSTITUTE(_xlpm.GetVal,"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56" s="24" t="e">
        <f ca="1" xml:space="preserve">
_xlfn.LET(_xlpm.GetVal,INDIRECT("Eurofins!"&amp;SUBSTITUTE(ADDRESS(1,MATCH(R$3,Eurofins!$2:$2,0),4),"1","")&amp;($AN$5+$A56)),_xlfn.IFS(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56" s="24" t="e">
        <f ca="1" xml:space="preserve">
_xlfn.LET(_xlpm.GetVal,INDIRECT("Eurofins!"&amp;SUBSTITUTE(ADDRESS(1,MATCH(S$3,Eurofins!$2:$2,0),4),"1","")&amp;($AN$5+$A56)),_xlfn.IFS(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56" s="24" t="e">
        <f ca="1" xml:space="preserve">
_xlfn.LET(_xlpm.GetVal,INDIRECT("Eurofins!"&amp;SUBSTITUTE(ADDRESS(1,MATCH(T$3,Eurofins!$2:$2,0),4),"1","")&amp;($AN$5+$A56)),_xlfn.IFS(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56" s="24" t="e">
        <f ca="1" xml:space="preserve">
_xlfn.LET(_xlpm.GetVal,INDIRECT("Eurofins!"&amp;SUBSTITUTE(ADDRESS(1,MATCH(U$3,Eurofins!$2:$2,0),4),"1","")&amp;($AN$5+$A56)),_xlfn.IFS(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56" s="24" t="e">
        <f ca="1" xml:space="preserve">
_xlfn.LET(_xlpm.GetVal,INDIRECT("Eurofins!"&amp;SUBSTITUTE(ADDRESS(1,MATCH(V$3,Eurofins!$2:$2,0),4),"1","")&amp;($AN$5+$A56)),_xlfn.IFS(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56" s="24" t="e">
        <f ca="1" xml:space="preserve">
_xlfn.LET(_xlpm.GetVal,INDIRECT("Eurofins!"&amp;SUBSTITUTE(ADDRESS(1,MATCH(W$3,Eurofins!$2:$2,0),4),"1","")&amp;($AN$5+$A56)),_xlfn.IFS(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56" s="24" t="e">
        <f ca="1" xml:space="preserve">
_xlfn.LET(_xlpm.GetVal,INDIRECT("Eurofins!"&amp;SUBSTITUTE(ADDRESS(1,MATCH(X$3,Eurofins!$2:$2,0),4),"1","")&amp;($AN$5+$A56)),_xlfn.IFS(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56" s="24" t="e">
        <f ca="1" xml:space="preserve">
_xlfn.LET(_xlpm.GetVal,INDIRECT("Eurofins!"&amp;SUBSTITUTE(ADDRESS(1,MATCH(Y$3,Eurofins!$2:$2,0),4),"1","")&amp;($AN$5+$A56)),_xlfn.IFS(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56" s="24" t="e">
        <f ca="1" xml:space="preserve">
_xlfn.LET(_xlpm.GetVal,INDIRECT("Eurofins!"&amp;SUBSTITUTE(ADDRESS(1,MATCH(Z$3,Eurofins!$2:$2,0),4),"1","")&amp;($AN$5+$A56)),_xlfn.IFS(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56" s="24" t="e">
        <f ca="1" xml:space="preserve">
_xlfn.LET(_xlpm.GetVal,INDIRECT("Eurofins!"&amp;SUBSTITUTE(ADDRESS(1,MATCH(AA$3,Eurofins!$2:$2,0),4),"1","")&amp;($AN$5+$A56)),_xlfn.IFS(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56" s="24" t="e">
        <f ca="1" xml:space="preserve">
_xlfn.LET(_xlpm.GetVal,INDIRECT("Eurofins!"&amp;SUBSTITUTE(ADDRESS(1,MATCH(AB$3,Eurofins!$2:$2,0),4),"1","")&amp;($AN$5+$A56)),_xlfn.IFS(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56" s="24" t="e">
        <f ca="1" xml:space="preserve">
_xlfn.LET(_xlpm.GetVal,INDIRECT("Eurofins!"&amp;SUBSTITUTE(ADDRESS(1,MATCH(AC$3,Eurofins!$2:$2,0),4),"1","")&amp;($AN$5+$A56)),_xlfn.IFS(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56" s="24" t="e">
        <f ca="1" xml:space="preserve">
_xlfn.LET(_xlpm.GetVal,INDIRECT("Eurofins!"&amp;SUBSTITUTE(ADDRESS(1,MATCH(AD$3,Eurofins!$2:$2,0),4),"1","")&amp;($AN$5+$A56)),_xlfn.IFS(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56" s="24" t="e">
        <f ca="1" xml:space="preserve">
_xlfn.LET(_xlpm.GetVal,INDIRECT("Eurofins!"&amp;SUBSTITUTE(ADDRESS(1,MATCH(AE$3,Eurofins!$2:$2,0),4),"1","")&amp;($AN$5+$A56)),_xlfn.IFS(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56" s="24" t="e">
        <f ca="1" xml:space="preserve">
_xlfn.LET(_xlpm.GetVal,INDIRECT("Eurofins!"&amp;SUBSTITUTE(ADDRESS(1,MATCH(AF$3,Eurofins!$2:$2,0),4),"1","")&amp;($AN$5+$A56)),_xlfn.IFS(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56" s="24" t="e">
        <f ca="1" xml:space="preserve">
_xlfn.LET(_xlpm.GetVal,INDIRECT("Eurofins!"&amp;SUBSTITUTE(ADDRESS(1,MATCH(AG$3,Eurofins!$2:$2,0),4),"1","")&amp;($AN$5+$A56)),_xlfn.IFS(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56" s="25" t="str">
        <f ca="1">IF(SUMPRODUCT(--ISERROR(AI56:AJ56))&lt;2,IF(SUMIF(AI56:AJ56,"&lt;&gt;#VALUE!")&lt;=ALS_Jord_Kalk!BQ$4,"&lt;"&amp;ALS_Jord_Kalk!BQ$4,SUMIF(AI56:AJ56,"&lt;&gt;#VALUE!")),"#VALUE!")</f>
        <v>#VALUE!</v>
      </c>
      <c r="AI56" s="24" t="e">
        <f ca="1">_xlfn.IFS(INDIRECT("Eurofins!"&amp;SUBSTITUTE(ADDRESS(1,MATCH(AI$3,Eurofins!$2:$2,0),4),"1","")&amp;($AN$5+$A56))=0,"",INDIRECT("Eurofins!"&amp;SUBSTITUTE(ADDRESS(1,MATCH(AI$3,Eurofins!$2:$2,0),4),"1","")&amp;($AN$5+$A56))="nd","n.d.",LEFT(INDIRECT("Eurofins!"&amp;SUBSTITUTE(ADDRESS(1,MATCH(AI$3,Eurofins!$2:$2,0),4),"1","")&amp;($AN$5+$A56)),2)="&lt; ",IF(VALUE(SUBSTITUTE(SUBSTITUTE(INDIRECT("Eurofins!"&amp;SUBSTITUTE(ADDRESS(1,MATCH(AI$3,Eurofins!$2:$2,0),4),"1","")&amp;($AN$5+$A56))," ",""),"&lt;",""))*AI$2&lt;=BS$4,"&lt;"&amp;BS$4,"&lt;"&amp;VALUE(SUBSTITUTE(SUBSTITUTE(INDIRECT("Eurofins!"&amp;SUBSTITUTE(ADDRESS(1,MATCH(AI$3,Eurofins!$2:$2,0),4),"1","")&amp;($AN$5+$A56))," ",""),"&lt;",""))*AI$2),LEFT(INDIRECT("Eurofins!"&amp;SUBSTITUTE(ADDRESS(1,MATCH(AI$3,Eurofins!$2:$2,0),4),"1","")&amp;($AN$5+$A56)),1)="&lt;",IF(VALUE(SUBSTITUTE(SUBSTITUTE(INDIRECT("Eurofins!"&amp;SUBSTITUTE(ADDRESS(1,MATCH(AI$3,Eurofins!$2:$2,0),4),"1","")&amp;($AN$5+$A56))," ",""),"&lt;",""))*AI$2&lt;=BS$4,"&lt;"&amp;BS$4,"&lt;"&amp;VALUE(SUBSTITUTE(SUBSTITUTE(INDIRECT("Eurofins!"&amp;SUBSTITUTE(ADDRESS(1,MATCH(AI$3,Eurofins!$2:$2,0),4),"1","")&amp;($AN$5+$A56))," ",""),"&lt;",""))*AI$2),ISNUMBER(VALUE(INDIRECT("Eurofins!"&amp;SUBSTITUTE(ADDRESS(1,MATCH(AI$3,Eurofins!$2:$2,0),4),"1","")&amp;($AN$5+$A56)))),IF(VALUE(INDIRECT("Eurofins!"&amp;SUBSTITUTE(ADDRESS(1,MATCH(AI$3,Eurofins!$2:$2,0),4),"1","")&amp;($AN$5+$A56)))*AI$2&lt;=BS$4,"&lt;"&amp;BS$4,VALUE(INDIRECT("Eurofins!"&amp;SUBSTITUTE(ADDRESS(1,MATCH(AI$3,Eurofins!$2:$2,0),4),"1","")&amp;($AN$5+$A56)))))</f>
        <v>#N/A</v>
      </c>
      <c r="AJ56" s="24" t="e">
        <f ca="1">_xlfn.IFS(INDIRECT("Eurofins!"&amp;SUBSTITUTE(ADDRESS(1,MATCH(AJ$3,Eurofins!$2:$2,0),4),"1","")&amp;($AN$5+$A56))=0,"",INDIRECT("Eurofins!"&amp;SUBSTITUTE(ADDRESS(1,MATCH(AJ$3,Eurofins!$2:$2,0),4),"1","")&amp;($AN$5+$A56))="nd","n.d.",LEFT(INDIRECT("Eurofins!"&amp;SUBSTITUTE(ADDRESS(1,MATCH(AJ$3,Eurofins!$2:$2,0),4),"1","")&amp;($AN$5+$A56)),2)="&lt; ",IF(VALUE(SUBSTITUTE(SUBSTITUTE(INDIRECT("Eurofins!"&amp;SUBSTITUTE(ADDRESS(1,MATCH(AJ$3,Eurofins!$2:$2,0),4),"1","")&amp;($AN$5+$A56))," ",""),"&lt;",""))*AJ$2&lt;=BT$4,"&lt;"&amp;BT$4,"&lt;"&amp;VALUE(SUBSTITUTE(SUBSTITUTE(INDIRECT("Eurofins!"&amp;SUBSTITUTE(ADDRESS(1,MATCH(AJ$3,Eurofins!$2:$2,0),4),"1","")&amp;($AN$5+$A56))," ",""),"&lt;",""))*AJ$2),LEFT(INDIRECT("Eurofins!"&amp;SUBSTITUTE(ADDRESS(1,MATCH(AJ$3,Eurofins!$2:$2,0),4),"1","")&amp;($AN$5+$A56)),1)="&lt;",IF(VALUE(SUBSTITUTE(SUBSTITUTE(INDIRECT("Eurofins!"&amp;SUBSTITUTE(ADDRESS(1,MATCH(AJ$3,Eurofins!$2:$2,0),4),"1","")&amp;($AN$5+$A56))," ",""),"&lt;",""))*AJ$2&lt;=BT$4,"&lt;"&amp;BT$4,"&lt;"&amp;VALUE(SUBSTITUTE(SUBSTITUTE(INDIRECT("Eurofins!"&amp;SUBSTITUTE(ADDRESS(1,MATCH(AJ$3,Eurofins!$2:$2,0),4),"1","")&amp;($AN$5+$A56))," ",""),"&lt;",""))*AJ$2),ISNUMBER(VALUE(INDIRECT("Eurofins!"&amp;SUBSTITUTE(ADDRESS(1,MATCH(AJ$3,Eurofins!$2:$2,0),4),"1","")&amp;($AN$5+$A56)))),IF(VALUE(INDIRECT("Eurofins!"&amp;SUBSTITUTE(ADDRESS(1,MATCH(AJ$3,Eurofins!$2:$2,0),4),"1","")&amp;($AN$5+$A56)))*AJ$2&lt;=BT$4,"&lt;"&amp;BT$4,VALUE(INDIRECT("Eurofins!"&amp;SUBSTITUTE(ADDRESS(1,MATCH(AJ$3,Eurofins!$2:$2,0),4),"1","")&amp;($AN$5+$A56)))))</f>
        <v>#N/A</v>
      </c>
    </row>
    <row r="57" spans="1:36" x14ac:dyDescent="0.25">
      <c r="A57">
        <f t="shared" ca="1" si="7"/>
        <v>54</v>
      </c>
      <c r="B57" t="e">
        <f t="shared" ca="1" si="6"/>
        <v>#REF!</v>
      </c>
      <c r="C57" t="str">
        <f t="shared" ca="1" si="5"/>
        <v/>
      </c>
      <c r="D57" s="22" t="e">
        <f ca="1">IF(INDIRECT("Eurofins!"&amp;SUBSTITUTE(ADDRESS(1,MATCH(D$3,Eurofins!$2:$2,0),4),"1","")&amp;($AN$5+$A57))=0,"",INDIRECT("Eurofins!"&amp;SUBSTITUTE(ADDRESS(1,MATCH(D$3,Eurofins!$2:$2,0),4),"1","")&amp;($AN$5+$A57)))</f>
        <v>#N/A</v>
      </c>
      <c r="E57" s="22" t="e">
        <f ca="1">_xlfn.IFS(INDIRECT("Eurofins!"&amp;SUBSTITUTE(ADDRESS(1,MATCH(E$3,Eurofins!$2:$2,0),4),"1","")&amp;($AN$5+$A57))=0,"",INDIRECT("Eurofins!"&amp;SUBSTITUTE(ADDRESS(1,MATCH(E$3,Eurofins!$2:$2,0),4),"1","")&amp;($AN$5+$A57))="nd","n.d.",LEFT(INDIRECT("Eurofins!"&amp;SUBSTITUTE(ADDRESS(1,MATCH(E$3,Eurofins!$2:$2,0),4),"1","")&amp;($AN$5+$A57)),2)="&lt; ","&lt;&lt;",LEFT(INDIRECT("Eurofins!"&amp;SUBSTITUTE(ADDRESS(1,MATCH(E$3,Eurofins!$2:$2,0),4),"1","")&amp;($AN$5+$A57)),1)="&lt;","&lt;",NOT(ISERROR(VALUE(INDIRECT("Eurofins!"&amp;SUBSTITUTE(ADDRESS(1,MATCH(E$3,Eurofins!$2:$2,0),4),"1","")&amp;($AN$5+$A57))))),VALUE(INDIRECT("Eurofins!"&amp;SUBSTITUTE(ADDRESS(1,MATCH(E$3,Eurofins!$2:$2,0),4),"1","")&amp;($AN$5+$A57))))</f>
        <v>#N/A</v>
      </c>
      <c r="F57" s="22" t="e">
        <f ca="1">_xlfn.IFS(INDIRECT("Eurofins!"&amp;SUBSTITUTE(ADDRESS(1,MATCH(F$3,Eurofins!$2:$2,0),4),"1","")&amp;($AN$5+$A57))=0,"",INDIRECT("Eurofins!"&amp;SUBSTITUTE(ADDRESS(1,MATCH(F$3,Eurofins!$2:$2,0),4),"1","")&amp;($AN$5+$A57))="nd","n.d.",LEFT(INDIRECT("Eurofins!"&amp;SUBSTITUTE(ADDRESS(1,MATCH(F$3,Eurofins!$2:$2,0),4),"1","")&amp;($AN$5+$A57)),2)="&lt; ","&lt;&lt;",LEFT(INDIRECT("Eurofins!"&amp;SUBSTITUTE(ADDRESS(1,MATCH(F$3,Eurofins!$2:$2,0),4),"1","")&amp;($AN$5+$A57)),1)="&lt;","&lt;",NOT(ISERROR(VALUE(INDIRECT("Eurofins!"&amp;SUBSTITUTE(ADDRESS(1,MATCH(F$3,Eurofins!$2:$2,0),4),"1","")&amp;($AN$5+$A57))))),VALUE(INDIRECT("Eurofins!"&amp;SUBSTITUTE(ADDRESS(1,MATCH(F$3,Eurofins!$2:$2,0),4),"1","")&amp;($AN$5+$A57))))</f>
        <v>#N/A</v>
      </c>
      <c r="G57" s="24" t="e">
        <f ca="1" xml:space="preserve">
_xlfn.LET(_xlpm.GetVal,INDIRECT("Eurofins!"&amp;SUBSTITUTE(ADDRESS(1,MATCH(G$3,Eurofins!$2:$2,0),4),"1","")&amp;($AN$5+$A57)),_xlfn.IFS(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57" s="24" t="e">
        <f ca="1" xml:space="preserve">
_xlfn.LET(_xlpm.GetVal,INDIRECT("Eurofins!"&amp;SUBSTITUTE(ADDRESS(1,MATCH(H$3,Eurofins!$2:$2,0),4),"1","")&amp;($AN$5+$A57)),_xlfn.IFS(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57" s="24" t="e">
        <f ca="1" xml:space="preserve">
_xlfn.LET(_xlpm.GetVal,INDIRECT("Eurofins!"&amp;SUBSTITUTE(ADDRESS(1,MATCH(I$3,Eurofins!$2:$2,0),4),"1","")&amp;($AN$5+$A57)),_xlfn.IFS(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57" s="24" t="e">
        <f ca="1" xml:space="preserve">
_xlfn.LET(_xlpm.GetVal,INDIRECT("Eurofins!"&amp;SUBSTITUTE(ADDRESS(1,MATCH(J$3,Eurofins!$2:$2,0),4),"1","")&amp;($AN$5+$A57)),_xlfn.IFS(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57" s="24" t="e">
        <f ca="1" xml:space="preserve">
_xlfn.LET(_xlpm.GetVal,INDIRECT("Eurofins!"&amp;SUBSTITUTE(ADDRESS(1,MATCH(K$3,Eurofins!$2:$2,0),4),"1","")&amp;($AN$5+$A57)),_xlfn.IFS(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57" s="24" t="e">
        <f ca="1" xml:space="preserve">
_xlfn.LET(_xlpm.GetVal,INDIRECT("Eurofins!"&amp;SUBSTITUTE(ADDRESS(1,MATCH(L$3,Eurofins!$2:$2,0),4),"1","")&amp;($AN$5+$A57)),_xlfn.IFS(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57" s="24" t="e">
        <f ca="1" xml:space="preserve">
_xlfn.LET(_xlpm.GetVal,INDIRECT("Eurofins!"&amp;SUBSTITUTE(ADDRESS(1,MATCH(M$3,Eurofins!$2:$2,0),4),"1","")&amp;($AN$5+$A57)),_xlfn.IFS(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57" s="24" t="e">
        <f ca="1" xml:space="preserve">
_xlfn.LET(_xlpm.GetVal,INDIRECT("Eurofins!"&amp;SUBSTITUTE(ADDRESS(1,MATCH(N$3,Eurofins!$2:$2,0),4),"1","")&amp;($AN$5+$A57)),_xlfn.IFS(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57" s="24" t="e">
        <f ca="1" xml:space="preserve">
_xlfn.LET(_xlpm.GetVal,INDIRECT("Eurofins!"&amp;SUBSTITUTE(ADDRESS(1,MATCH(O$3,Eurofins!$2:$2,0),4),"1","")&amp;($AN$5+$A57)),_xlfn.IFS(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57" s="27" t="e">
        <f ca="1">_xlfn.LET(_xlpm.GetVal,INDIRECT("Eurofins!"&amp;SUBSTITUTE(ADDRESS(1,MATCH(P$3,Eurofins!$2:$2,0),4),"1","")&amp;($AN$5+$A57)),
_xlfn.IFS(
(_xlpm.GetVal)=0,
IF($AR$23,IF(INDIRECT("Eurofins!"&amp;$AR$28&amp;($AN$5+$A57))="nd","n.d.",VALUE(INDIRECT("Eurofins!"&amp;$AR$28&amp;($AN$5+$A57)))),""),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57" s="27" t="e">
        <f ca="1">_xlfn.LET(_xlpm.GetVal,INDIRECT("Eurofins!"&amp;SUBSTITUTE(ADDRESS(1,MATCH(Q$3,Eurofins!$2:$2,0),4),"1","")&amp;($AN$5+$A57)),
_xlfn.IFS(
(_xlpm.GetVal)=0,
IF($AR$15,IF(INDIRECT("Eurofins!"&amp;$AR$20&amp;($AN$5+$A57))="nd","n.d.",VALUE(INDIRECT("Eurofins!"&amp;$AR$20&amp;($AN$5+$A57)))),""),
(_xlpm.GetVal)="nd",
"n.d.",
LEFT(_xlpm.GetVal,1)="&lt;",
IF(Q55&lt;&gt;1,"&lt;"&amp;VALUE(SUBSTITUTE(SUBSTITUTE(_xlpm.GetVal,"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57" s="24" t="e">
        <f ca="1" xml:space="preserve">
_xlfn.LET(_xlpm.GetVal,INDIRECT("Eurofins!"&amp;SUBSTITUTE(ADDRESS(1,MATCH(R$3,Eurofins!$2:$2,0),4),"1","")&amp;($AN$5+$A57)),_xlfn.IFS(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57" s="24" t="e">
        <f ca="1" xml:space="preserve">
_xlfn.LET(_xlpm.GetVal,INDIRECT("Eurofins!"&amp;SUBSTITUTE(ADDRESS(1,MATCH(S$3,Eurofins!$2:$2,0),4),"1","")&amp;($AN$5+$A57)),_xlfn.IFS(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57" s="24" t="e">
        <f ca="1" xml:space="preserve">
_xlfn.LET(_xlpm.GetVal,INDIRECT("Eurofins!"&amp;SUBSTITUTE(ADDRESS(1,MATCH(T$3,Eurofins!$2:$2,0),4),"1","")&amp;($AN$5+$A57)),_xlfn.IFS(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57" s="24" t="e">
        <f ca="1" xml:space="preserve">
_xlfn.LET(_xlpm.GetVal,INDIRECT("Eurofins!"&amp;SUBSTITUTE(ADDRESS(1,MATCH(U$3,Eurofins!$2:$2,0),4),"1","")&amp;($AN$5+$A57)),_xlfn.IFS(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57" s="24" t="e">
        <f ca="1" xml:space="preserve">
_xlfn.LET(_xlpm.GetVal,INDIRECT("Eurofins!"&amp;SUBSTITUTE(ADDRESS(1,MATCH(V$3,Eurofins!$2:$2,0),4),"1","")&amp;($AN$5+$A57)),_xlfn.IFS(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57" s="24" t="e">
        <f ca="1" xml:space="preserve">
_xlfn.LET(_xlpm.GetVal,INDIRECT("Eurofins!"&amp;SUBSTITUTE(ADDRESS(1,MATCH(W$3,Eurofins!$2:$2,0),4),"1","")&amp;($AN$5+$A57)),_xlfn.IFS(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57" s="24" t="e">
        <f ca="1" xml:space="preserve">
_xlfn.LET(_xlpm.GetVal,INDIRECT("Eurofins!"&amp;SUBSTITUTE(ADDRESS(1,MATCH(X$3,Eurofins!$2:$2,0),4),"1","")&amp;($AN$5+$A57)),_xlfn.IFS(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57" s="24" t="e">
        <f ca="1" xml:space="preserve">
_xlfn.LET(_xlpm.GetVal,INDIRECT("Eurofins!"&amp;SUBSTITUTE(ADDRESS(1,MATCH(Y$3,Eurofins!$2:$2,0),4),"1","")&amp;($AN$5+$A57)),_xlfn.IFS(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57" s="24" t="e">
        <f ca="1" xml:space="preserve">
_xlfn.LET(_xlpm.GetVal,INDIRECT("Eurofins!"&amp;SUBSTITUTE(ADDRESS(1,MATCH(Z$3,Eurofins!$2:$2,0),4),"1","")&amp;($AN$5+$A57)),_xlfn.IFS(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57" s="24" t="e">
        <f ca="1" xml:space="preserve">
_xlfn.LET(_xlpm.GetVal,INDIRECT("Eurofins!"&amp;SUBSTITUTE(ADDRESS(1,MATCH(AA$3,Eurofins!$2:$2,0),4),"1","")&amp;($AN$5+$A57)),_xlfn.IFS(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57" s="24" t="e">
        <f ca="1" xml:space="preserve">
_xlfn.LET(_xlpm.GetVal,INDIRECT("Eurofins!"&amp;SUBSTITUTE(ADDRESS(1,MATCH(AB$3,Eurofins!$2:$2,0),4),"1","")&amp;($AN$5+$A57)),_xlfn.IFS(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57" s="24" t="e">
        <f ca="1" xml:space="preserve">
_xlfn.LET(_xlpm.GetVal,INDIRECT("Eurofins!"&amp;SUBSTITUTE(ADDRESS(1,MATCH(AC$3,Eurofins!$2:$2,0),4),"1","")&amp;($AN$5+$A57)),_xlfn.IFS(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57" s="24" t="e">
        <f ca="1" xml:space="preserve">
_xlfn.LET(_xlpm.GetVal,INDIRECT("Eurofins!"&amp;SUBSTITUTE(ADDRESS(1,MATCH(AD$3,Eurofins!$2:$2,0),4),"1","")&amp;($AN$5+$A57)),_xlfn.IFS(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57" s="24" t="e">
        <f ca="1" xml:space="preserve">
_xlfn.LET(_xlpm.GetVal,INDIRECT("Eurofins!"&amp;SUBSTITUTE(ADDRESS(1,MATCH(AE$3,Eurofins!$2:$2,0),4),"1","")&amp;($AN$5+$A57)),_xlfn.IFS(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57" s="24" t="e">
        <f ca="1" xml:space="preserve">
_xlfn.LET(_xlpm.GetVal,INDIRECT("Eurofins!"&amp;SUBSTITUTE(ADDRESS(1,MATCH(AF$3,Eurofins!$2:$2,0),4),"1","")&amp;($AN$5+$A57)),_xlfn.IFS(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57" s="24" t="e">
        <f ca="1" xml:space="preserve">
_xlfn.LET(_xlpm.GetVal,INDIRECT("Eurofins!"&amp;SUBSTITUTE(ADDRESS(1,MATCH(AG$3,Eurofins!$2:$2,0),4),"1","")&amp;($AN$5+$A57)),_xlfn.IFS(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57" s="25" t="str">
        <f ca="1">IF(SUMPRODUCT(--ISERROR(AI57:AJ57))&lt;2,IF(SUMIF(AI57:AJ57,"&lt;&gt;#VALUE!")&lt;=ALS_Jord_Kalk!BQ$4,"&lt;"&amp;ALS_Jord_Kalk!BQ$4,SUMIF(AI57:AJ57,"&lt;&gt;#VALUE!")),"#VALUE!")</f>
        <v>#VALUE!</v>
      </c>
      <c r="AI57" s="24" t="e">
        <f ca="1">_xlfn.IFS(INDIRECT("Eurofins!"&amp;SUBSTITUTE(ADDRESS(1,MATCH(AI$3,Eurofins!$2:$2,0),4),"1","")&amp;($AN$5+$A57))=0,"",INDIRECT("Eurofins!"&amp;SUBSTITUTE(ADDRESS(1,MATCH(AI$3,Eurofins!$2:$2,0),4),"1","")&amp;($AN$5+$A57))="nd","n.d.",LEFT(INDIRECT("Eurofins!"&amp;SUBSTITUTE(ADDRESS(1,MATCH(AI$3,Eurofins!$2:$2,0),4),"1","")&amp;($AN$5+$A57)),2)="&lt; ",IF(VALUE(SUBSTITUTE(SUBSTITUTE(INDIRECT("Eurofins!"&amp;SUBSTITUTE(ADDRESS(1,MATCH(AI$3,Eurofins!$2:$2,0),4),"1","")&amp;($AN$5+$A57))," ",""),"&lt;",""))*AI$2&lt;=BS$4,"&lt;"&amp;BS$4,"&lt;"&amp;VALUE(SUBSTITUTE(SUBSTITUTE(INDIRECT("Eurofins!"&amp;SUBSTITUTE(ADDRESS(1,MATCH(AI$3,Eurofins!$2:$2,0),4),"1","")&amp;($AN$5+$A57))," ",""),"&lt;",""))*AI$2),LEFT(INDIRECT("Eurofins!"&amp;SUBSTITUTE(ADDRESS(1,MATCH(AI$3,Eurofins!$2:$2,0),4),"1","")&amp;($AN$5+$A57)),1)="&lt;",IF(VALUE(SUBSTITUTE(SUBSTITUTE(INDIRECT("Eurofins!"&amp;SUBSTITUTE(ADDRESS(1,MATCH(AI$3,Eurofins!$2:$2,0),4),"1","")&amp;($AN$5+$A57))," ",""),"&lt;",""))*AI$2&lt;=BS$4,"&lt;"&amp;BS$4,"&lt;"&amp;VALUE(SUBSTITUTE(SUBSTITUTE(INDIRECT("Eurofins!"&amp;SUBSTITUTE(ADDRESS(1,MATCH(AI$3,Eurofins!$2:$2,0),4),"1","")&amp;($AN$5+$A57))," ",""),"&lt;",""))*AI$2),ISNUMBER(VALUE(INDIRECT("Eurofins!"&amp;SUBSTITUTE(ADDRESS(1,MATCH(AI$3,Eurofins!$2:$2,0),4),"1","")&amp;($AN$5+$A57)))),IF(VALUE(INDIRECT("Eurofins!"&amp;SUBSTITUTE(ADDRESS(1,MATCH(AI$3,Eurofins!$2:$2,0),4),"1","")&amp;($AN$5+$A57)))*AI$2&lt;=BS$4,"&lt;"&amp;BS$4,VALUE(INDIRECT("Eurofins!"&amp;SUBSTITUTE(ADDRESS(1,MATCH(AI$3,Eurofins!$2:$2,0),4),"1","")&amp;($AN$5+$A57)))))</f>
        <v>#N/A</v>
      </c>
      <c r="AJ57" s="24" t="e">
        <f ca="1">_xlfn.IFS(INDIRECT("Eurofins!"&amp;SUBSTITUTE(ADDRESS(1,MATCH(AJ$3,Eurofins!$2:$2,0),4),"1","")&amp;($AN$5+$A57))=0,"",INDIRECT("Eurofins!"&amp;SUBSTITUTE(ADDRESS(1,MATCH(AJ$3,Eurofins!$2:$2,0),4),"1","")&amp;($AN$5+$A57))="nd","n.d.",LEFT(INDIRECT("Eurofins!"&amp;SUBSTITUTE(ADDRESS(1,MATCH(AJ$3,Eurofins!$2:$2,0),4),"1","")&amp;($AN$5+$A57)),2)="&lt; ",IF(VALUE(SUBSTITUTE(SUBSTITUTE(INDIRECT("Eurofins!"&amp;SUBSTITUTE(ADDRESS(1,MATCH(AJ$3,Eurofins!$2:$2,0),4),"1","")&amp;($AN$5+$A57))," ",""),"&lt;",""))*AJ$2&lt;=BT$4,"&lt;"&amp;BT$4,"&lt;"&amp;VALUE(SUBSTITUTE(SUBSTITUTE(INDIRECT("Eurofins!"&amp;SUBSTITUTE(ADDRESS(1,MATCH(AJ$3,Eurofins!$2:$2,0),4),"1","")&amp;($AN$5+$A57))," ",""),"&lt;",""))*AJ$2),LEFT(INDIRECT("Eurofins!"&amp;SUBSTITUTE(ADDRESS(1,MATCH(AJ$3,Eurofins!$2:$2,0),4),"1","")&amp;($AN$5+$A57)),1)="&lt;",IF(VALUE(SUBSTITUTE(SUBSTITUTE(INDIRECT("Eurofins!"&amp;SUBSTITUTE(ADDRESS(1,MATCH(AJ$3,Eurofins!$2:$2,0),4),"1","")&amp;($AN$5+$A57))," ",""),"&lt;",""))*AJ$2&lt;=BT$4,"&lt;"&amp;BT$4,"&lt;"&amp;VALUE(SUBSTITUTE(SUBSTITUTE(INDIRECT("Eurofins!"&amp;SUBSTITUTE(ADDRESS(1,MATCH(AJ$3,Eurofins!$2:$2,0),4),"1","")&amp;($AN$5+$A57))," ",""),"&lt;",""))*AJ$2),ISNUMBER(VALUE(INDIRECT("Eurofins!"&amp;SUBSTITUTE(ADDRESS(1,MATCH(AJ$3,Eurofins!$2:$2,0),4),"1","")&amp;($AN$5+$A57)))),IF(VALUE(INDIRECT("Eurofins!"&amp;SUBSTITUTE(ADDRESS(1,MATCH(AJ$3,Eurofins!$2:$2,0),4),"1","")&amp;($AN$5+$A57)))*AJ$2&lt;=BT$4,"&lt;"&amp;BT$4,VALUE(INDIRECT("Eurofins!"&amp;SUBSTITUTE(ADDRESS(1,MATCH(AJ$3,Eurofins!$2:$2,0),4),"1","")&amp;($AN$5+$A57)))))</f>
        <v>#N/A</v>
      </c>
    </row>
    <row r="58" spans="1:36" x14ac:dyDescent="0.25">
      <c r="A58">
        <f t="shared" ca="1" si="7"/>
        <v>55</v>
      </c>
      <c r="B58" t="e">
        <f t="shared" ca="1" si="6"/>
        <v>#REF!</v>
      </c>
      <c r="C58" t="str">
        <f t="shared" ca="1" si="5"/>
        <v/>
      </c>
      <c r="D58" s="22" t="e">
        <f ca="1">IF(INDIRECT("Eurofins!"&amp;SUBSTITUTE(ADDRESS(1,MATCH(D$3,Eurofins!$2:$2,0),4),"1","")&amp;($AN$5+$A58))=0,"",INDIRECT("Eurofins!"&amp;SUBSTITUTE(ADDRESS(1,MATCH(D$3,Eurofins!$2:$2,0),4),"1","")&amp;($AN$5+$A58)))</f>
        <v>#N/A</v>
      </c>
      <c r="E58" s="22" t="e">
        <f ca="1">_xlfn.IFS(INDIRECT("Eurofins!"&amp;SUBSTITUTE(ADDRESS(1,MATCH(E$3,Eurofins!$2:$2,0),4),"1","")&amp;($AN$5+$A58))=0,"",INDIRECT("Eurofins!"&amp;SUBSTITUTE(ADDRESS(1,MATCH(E$3,Eurofins!$2:$2,0),4),"1","")&amp;($AN$5+$A58))="nd","n.d.",LEFT(INDIRECT("Eurofins!"&amp;SUBSTITUTE(ADDRESS(1,MATCH(E$3,Eurofins!$2:$2,0),4),"1","")&amp;($AN$5+$A58)),2)="&lt; ","&lt;&lt;",LEFT(INDIRECT("Eurofins!"&amp;SUBSTITUTE(ADDRESS(1,MATCH(E$3,Eurofins!$2:$2,0),4),"1","")&amp;($AN$5+$A58)),1)="&lt;","&lt;",NOT(ISERROR(VALUE(INDIRECT("Eurofins!"&amp;SUBSTITUTE(ADDRESS(1,MATCH(E$3,Eurofins!$2:$2,0),4),"1","")&amp;($AN$5+$A58))))),VALUE(INDIRECT("Eurofins!"&amp;SUBSTITUTE(ADDRESS(1,MATCH(E$3,Eurofins!$2:$2,0),4),"1","")&amp;($AN$5+$A58))))</f>
        <v>#N/A</v>
      </c>
      <c r="F58" s="22" t="e">
        <f ca="1">_xlfn.IFS(INDIRECT("Eurofins!"&amp;SUBSTITUTE(ADDRESS(1,MATCH(F$3,Eurofins!$2:$2,0),4),"1","")&amp;($AN$5+$A58))=0,"",INDIRECT("Eurofins!"&amp;SUBSTITUTE(ADDRESS(1,MATCH(F$3,Eurofins!$2:$2,0),4),"1","")&amp;($AN$5+$A58))="nd","n.d.",LEFT(INDIRECT("Eurofins!"&amp;SUBSTITUTE(ADDRESS(1,MATCH(F$3,Eurofins!$2:$2,0),4),"1","")&amp;($AN$5+$A58)),2)="&lt; ","&lt;&lt;",LEFT(INDIRECT("Eurofins!"&amp;SUBSTITUTE(ADDRESS(1,MATCH(F$3,Eurofins!$2:$2,0),4),"1","")&amp;($AN$5+$A58)),1)="&lt;","&lt;",NOT(ISERROR(VALUE(INDIRECT("Eurofins!"&amp;SUBSTITUTE(ADDRESS(1,MATCH(F$3,Eurofins!$2:$2,0),4),"1","")&amp;($AN$5+$A58))))),VALUE(INDIRECT("Eurofins!"&amp;SUBSTITUTE(ADDRESS(1,MATCH(F$3,Eurofins!$2:$2,0),4),"1","")&amp;($AN$5+$A58))))</f>
        <v>#N/A</v>
      </c>
      <c r="G58" s="24" t="e">
        <f ca="1" xml:space="preserve">
_xlfn.LET(_xlpm.GetVal,INDIRECT("Eurofins!"&amp;SUBSTITUTE(ADDRESS(1,MATCH(G$3,Eurofins!$2:$2,0),4),"1","")&amp;($AN$5+$A58)),_xlfn.IFS(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58" s="24" t="e">
        <f ca="1" xml:space="preserve">
_xlfn.LET(_xlpm.GetVal,INDIRECT("Eurofins!"&amp;SUBSTITUTE(ADDRESS(1,MATCH(H$3,Eurofins!$2:$2,0),4),"1","")&amp;($AN$5+$A58)),_xlfn.IFS(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58" s="24" t="e">
        <f ca="1" xml:space="preserve">
_xlfn.LET(_xlpm.GetVal,INDIRECT("Eurofins!"&amp;SUBSTITUTE(ADDRESS(1,MATCH(I$3,Eurofins!$2:$2,0),4),"1","")&amp;($AN$5+$A58)),_xlfn.IFS(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58" s="24" t="e">
        <f ca="1" xml:space="preserve">
_xlfn.LET(_xlpm.GetVal,INDIRECT("Eurofins!"&amp;SUBSTITUTE(ADDRESS(1,MATCH(J$3,Eurofins!$2:$2,0),4),"1","")&amp;($AN$5+$A58)),_xlfn.IFS(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58" s="24" t="e">
        <f ca="1" xml:space="preserve">
_xlfn.LET(_xlpm.GetVal,INDIRECT("Eurofins!"&amp;SUBSTITUTE(ADDRESS(1,MATCH(K$3,Eurofins!$2:$2,0),4),"1","")&amp;($AN$5+$A58)),_xlfn.IFS(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58" s="24" t="e">
        <f ca="1" xml:space="preserve">
_xlfn.LET(_xlpm.GetVal,INDIRECT("Eurofins!"&amp;SUBSTITUTE(ADDRESS(1,MATCH(L$3,Eurofins!$2:$2,0),4),"1","")&amp;($AN$5+$A58)),_xlfn.IFS(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58" s="24" t="e">
        <f ca="1" xml:space="preserve">
_xlfn.LET(_xlpm.GetVal,INDIRECT("Eurofins!"&amp;SUBSTITUTE(ADDRESS(1,MATCH(M$3,Eurofins!$2:$2,0),4),"1","")&amp;($AN$5+$A58)),_xlfn.IFS(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58" s="24" t="e">
        <f ca="1" xml:space="preserve">
_xlfn.LET(_xlpm.GetVal,INDIRECT("Eurofins!"&amp;SUBSTITUTE(ADDRESS(1,MATCH(N$3,Eurofins!$2:$2,0),4),"1","")&amp;($AN$5+$A58)),_xlfn.IFS(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58" s="24" t="e">
        <f ca="1" xml:space="preserve">
_xlfn.LET(_xlpm.GetVal,INDIRECT("Eurofins!"&amp;SUBSTITUTE(ADDRESS(1,MATCH(O$3,Eurofins!$2:$2,0),4),"1","")&amp;($AN$5+$A58)),_xlfn.IFS(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58" s="27" t="e">
        <f ca="1">_xlfn.LET(_xlpm.GetVal,INDIRECT("Eurofins!"&amp;SUBSTITUTE(ADDRESS(1,MATCH(P$3,Eurofins!$2:$2,0),4),"1","")&amp;($AN$5+$A58)),
_xlfn.IFS(
(_xlpm.GetVal)=0,
IF($AR$23,IF(INDIRECT("Eurofins!"&amp;$AR$28&amp;($AN$5+$A58))="nd","n.d.",VALUE(INDIRECT("Eurofins!"&amp;$AR$28&amp;($AN$5+$A58)))),""),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58" s="27" t="e">
        <f ca="1">_xlfn.LET(_xlpm.GetVal,INDIRECT("Eurofins!"&amp;SUBSTITUTE(ADDRESS(1,MATCH(Q$3,Eurofins!$2:$2,0),4),"1","")&amp;($AN$5+$A58)),
_xlfn.IFS(
(_xlpm.GetVal)=0,
IF($AR$15,IF(INDIRECT("Eurofins!"&amp;$AR$20&amp;($AN$5+$A58))="nd","n.d.",VALUE(INDIRECT("Eurofins!"&amp;$AR$20&amp;($AN$5+$A58)))),""),
(_xlpm.GetVal)="nd",
"n.d.",
LEFT(_xlpm.GetVal,1)="&lt;",
IF(Q56&lt;&gt;1,"&lt;"&amp;VALUE(SUBSTITUTE(SUBSTITUTE(_xlpm.GetVal,"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58" s="24" t="e">
        <f ca="1" xml:space="preserve">
_xlfn.LET(_xlpm.GetVal,INDIRECT("Eurofins!"&amp;SUBSTITUTE(ADDRESS(1,MATCH(R$3,Eurofins!$2:$2,0),4),"1","")&amp;($AN$5+$A58)),_xlfn.IFS(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58" s="24" t="e">
        <f ca="1" xml:space="preserve">
_xlfn.LET(_xlpm.GetVal,INDIRECT("Eurofins!"&amp;SUBSTITUTE(ADDRESS(1,MATCH(S$3,Eurofins!$2:$2,0),4),"1","")&amp;($AN$5+$A58)),_xlfn.IFS(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58" s="24" t="e">
        <f ca="1" xml:space="preserve">
_xlfn.LET(_xlpm.GetVal,INDIRECT("Eurofins!"&amp;SUBSTITUTE(ADDRESS(1,MATCH(T$3,Eurofins!$2:$2,0),4),"1","")&amp;($AN$5+$A58)),_xlfn.IFS(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58" s="24" t="e">
        <f ca="1" xml:space="preserve">
_xlfn.LET(_xlpm.GetVal,INDIRECT("Eurofins!"&amp;SUBSTITUTE(ADDRESS(1,MATCH(U$3,Eurofins!$2:$2,0),4),"1","")&amp;($AN$5+$A58)),_xlfn.IFS(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58" s="24" t="e">
        <f ca="1" xml:space="preserve">
_xlfn.LET(_xlpm.GetVal,INDIRECT("Eurofins!"&amp;SUBSTITUTE(ADDRESS(1,MATCH(V$3,Eurofins!$2:$2,0),4),"1","")&amp;($AN$5+$A58)),_xlfn.IFS(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58" s="24" t="e">
        <f ca="1" xml:space="preserve">
_xlfn.LET(_xlpm.GetVal,INDIRECT("Eurofins!"&amp;SUBSTITUTE(ADDRESS(1,MATCH(W$3,Eurofins!$2:$2,0),4),"1","")&amp;($AN$5+$A58)),_xlfn.IFS(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58" s="24" t="e">
        <f ca="1" xml:space="preserve">
_xlfn.LET(_xlpm.GetVal,INDIRECT("Eurofins!"&amp;SUBSTITUTE(ADDRESS(1,MATCH(X$3,Eurofins!$2:$2,0),4),"1","")&amp;($AN$5+$A58)),_xlfn.IFS(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58" s="24" t="e">
        <f ca="1" xml:space="preserve">
_xlfn.LET(_xlpm.GetVal,INDIRECT("Eurofins!"&amp;SUBSTITUTE(ADDRESS(1,MATCH(Y$3,Eurofins!$2:$2,0),4),"1","")&amp;($AN$5+$A58)),_xlfn.IFS(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58" s="24" t="e">
        <f ca="1" xml:space="preserve">
_xlfn.LET(_xlpm.GetVal,INDIRECT("Eurofins!"&amp;SUBSTITUTE(ADDRESS(1,MATCH(Z$3,Eurofins!$2:$2,0),4),"1","")&amp;($AN$5+$A58)),_xlfn.IFS(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58" s="24" t="e">
        <f ca="1" xml:space="preserve">
_xlfn.LET(_xlpm.GetVal,INDIRECT("Eurofins!"&amp;SUBSTITUTE(ADDRESS(1,MATCH(AA$3,Eurofins!$2:$2,0),4),"1","")&amp;($AN$5+$A58)),_xlfn.IFS(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58" s="24" t="e">
        <f ca="1" xml:space="preserve">
_xlfn.LET(_xlpm.GetVal,INDIRECT("Eurofins!"&amp;SUBSTITUTE(ADDRESS(1,MATCH(AB$3,Eurofins!$2:$2,0),4),"1","")&amp;($AN$5+$A58)),_xlfn.IFS(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58" s="24" t="e">
        <f ca="1" xml:space="preserve">
_xlfn.LET(_xlpm.GetVal,INDIRECT("Eurofins!"&amp;SUBSTITUTE(ADDRESS(1,MATCH(AC$3,Eurofins!$2:$2,0),4),"1","")&amp;($AN$5+$A58)),_xlfn.IFS(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58" s="24" t="e">
        <f ca="1" xml:space="preserve">
_xlfn.LET(_xlpm.GetVal,INDIRECT("Eurofins!"&amp;SUBSTITUTE(ADDRESS(1,MATCH(AD$3,Eurofins!$2:$2,0),4),"1","")&amp;($AN$5+$A58)),_xlfn.IFS(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58" s="24" t="e">
        <f ca="1" xml:space="preserve">
_xlfn.LET(_xlpm.GetVal,INDIRECT("Eurofins!"&amp;SUBSTITUTE(ADDRESS(1,MATCH(AE$3,Eurofins!$2:$2,0),4),"1","")&amp;($AN$5+$A58)),_xlfn.IFS(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58" s="24" t="e">
        <f ca="1" xml:space="preserve">
_xlfn.LET(_xlpm.GetVal,INDIRECT("Eurofins!"&amp;SUBSTITUTE(ADDRESS(1,MATCH(AF$3,Eurofins!$2:$2,0),4),"1","")&amp;($AN$5+$A58)),_xlfn.IFS(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58" s="24" t="e">
        <f ca="1" xml:space="preserve">
_xlfn.LET(_xlpm.GetVal,INDIRECT("Eurofins!"&amp;SUBSTITUTE(ADDRESS(1,MATCH(AG$3,Eurofins!$2:$2,0),4),"1","")&amp;($AN$5+$A58)),_xlfn.IFS(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58" s="25" t="str">
        <f ca="1">IF(SUMPRODUCT(--ISERROR(AI58:AJ58))&lt;2,IF(SUMIF(AI58:AJ58,"&lt;&gt;#VALUE!")&lt;=ALS_Jord_Kalk!BQ$4,"&lt;"&amp;ALS_Jord_Kalk!BQ$4,SUMIF(AI58:AJ58,"&lt;&gt;#VALUE!")),"#VALUE!")</f>
        <v>#VALUE!</v>
      </c>
      <c r="AI58" s="24" t="e">
        <f ca="1">_xlfn.IFS(INDIRECT("Eurofins!"&amp;SUBSTITUTE(ADDRESS(1,MATCH(AI$3,Eurofins!$2:$2,0),4),"1","")&amp;($AN$5+$A58))=0,"",INDIRECT("Eurofins!"&amp;SUBSTITUTE(ADDRESS(1,MATCH(AI$3,Eurofins!$2:$2,0),4),"1","")&amp;($AN$5+$A58))="nd","n.d.",LEFT(INDIRECT("Eurofins!"&amp;SUBSTITUTE(ADDRESS(1,MATCH(AI$3,Eurofins!$2:$2,0),4),"1","")&amp;($AN$5+$A58)),2)="&lt; ",IF(VALUE(SUBSTITUTE(SUBSTITUTE(INDIRECT("Eurofins!"&amp;SUBSTITUTE(ADDRESS(1,MATCH(AI$3,Eurofins!$2:$2,0),4),"1","")&amp;($AN$5+$A58))," ",""),"&lt;",""))*AI$2&lt;=BS$4,"&lt;"&amp;BS$4,"&lt;"&amp;VALUE(SUBSTITUTE(SUBSTITUTE(INDIRECT("Eurofins!"&amp;SUBSTITUTE(ADDRESS(1,MATCH(AI$3,Eurofins!$2:$2,0),4),"1","")&amp;($AN$5+$A58))," ",""),"&lt;",""))*AI$2),LEFT(INDIRECT("Eurofins!"&amp;SUBSTITUTE(ADDRESS(1,MATCH(AI$3,Eurofins!$2:$2,0),4),"1","")&amp;($AN$5+$A58)),1)="&lt;",IF(VALUE(SUBSTITUTE(SUBSTITUTE(INDIRECT("Eurofins!"&amp;SUBSTITUTE(ADDRESS(1,MATCH(AI$3,Eurofins!$2:$2,0),4),"1","")&amp;($AN$5+$A58))," ",""),"&lt;",""))*AI$2&lt;=BS$4,"&lt;"&amp;BS$4,"&lt;"&amp;VALUE(SUBSTITUTE(SUBSTITUTE(INDIRECT("Eurofins!"&amp;SUBSTITUTE(ADDRESS(1,MATCH(AI$3,Eurofins!$2:$2,0),4),"1","")&amp;($AN$5+$A58))," ",""),"&lt;",""))*AI$2),ISNUMBER(VALUE(INDIRECT("Eurofins!"&amp;SUBSTITUTE(ADDRESS(1,MATCH(AI$3,Eurofins!$2:$2,0),4),"1","")&amp;($AN$5+$A58)))),IF(VALUE(INDIRECT("Eurofins!"&amp;SUBSTITUTE(ADDRESS(1,MATCH(AI$3,Eurofins!$2:$2,0),4),"1","")&amp;($AN$5+$A58)))*AI$2&lt;=BS$4,"&lt;"&amp;BS$4,VALUE(INDIRECT("Eurofins!"&amp;SUBSTITUTE(ADDRESS(1,MATCH(AI$3,Eurofins!$2:$2,0),4),"1","")&amp;($AN$5+$A58)))))</f>
        <v>#N/A</v>
      </c>
      <c r="AJ58" s="24" t="e">
        <f ca="1">_xlfn.IFS(INDIRECT("Eurofins!"&amp;SUBSTITUTE(ADDRESS(1,MATCH(AJ$3,Eurofins!$2:$2,0),4),"1","")&amp;($AN$5+$A58))=0,"",INDIRECT("Eurofins!"&amp;SUBSTITUTE(ADDRESS(1,MATCH(AJ$3,Eurofins!$2:$2,0),4),"1","")&amp;($AN$5+$A58))="nd","n.d.",LEFT(INDIRECT("Eurofins!"&amp;SUBSTITUTE(ADDRESS(1,MATCH(AJ$3,Eurofins!$2:$2,0),4),"1","")&amp;($AN$5+$A58)),2)="&lt; ",IF(VALUE(SUBSTITUTE(SUBSTITUTE(INDIRECT("Eurofins!"&amp;SUBSTITUTE(ADDRESS(1,MATCH(AJ$3,Eurofins!$2:$2,0),4),"1","")&amp;($AN$5+$A58))," ",""),"&lt;",""))*AJ$2&lt;=BT$4,"&lt;"&amp;BT$4,"&lt;"&amp;VALUE(SUBSTITUTE(SUBSTITUTE(INDIRECT("Eurofins!"&amp;SUBSTITUTE(ADDRESS(1,MATCH(AJ$3,Eurofins!$2:$2,0),4),"1","")&amp;($AN$5+$A58))," ",""),"&lt;",""))*AJ$2),LEFT(INDIRECT("Eurofins!"&amp;SUBSTITUTE(ADDRESS(1,MATCH(AJ$3,Eurofins!$2:$2,0),4),"1","")&amp;($AN$5+$A58)),1)="&lt;",IF(VALUE(SUBSTITUTE(SUBSTITUTE(INDIRECT("Eurofins!"&amp;SUBSTITUTE(ADDRESS(1,MATCH(AJ$3,Eurofins!$2:$2,0),4),"1","")&amp;($AN$5+$A58))," ",""),"&lt;",""))*AJ$2&lt;=BT$4,"&lt;"&amp;BT$4,"&lt;"&amp;VALUE(SUBSTITUTE(SUBSTITUTE(INDIRECT("Eurofins!"&amp;SUBSTITUTE(ADDRESS(1,MATCH(AJ$3,Eurofins!$2:$2,0),4),"1","")&amp;($AN$5+$A58))," ",""),"&lt;",""))*AJ$2),ISNUMBER(VALUE(INDIRECT("Eurofins!"&amp;SUBSTITUTE(ADDRESS(1,MATCH(AJ$3,Eurofins!$2:$2,0),4),"1","")&amp;($AN$5+$A58)))),IF(VALUE(INDIRECT("Eurofins!"&amp;SUBSTITUTE(ADDRESS(1,MATCH(AJ$3,Eurofins!$2:$2,0),4),"1","")&amp;($AN$5+$A58)))*AJ$2&lt;=BT$4,"&lt;"&amp;BT$4,VALUE(INDIRECT("Eurofins!"&amp;SUBSTITUTE(ADDRESS(1,MATCH(AJ$3,Eurofins!$2:$2,0),4),"1","")&amp;($AN$5+$A58)))))</f>
        <v>#N/A</v>
      </c>
    </row>
    <row r="59" spans="1:36" x14ac:dyDescent="0.25">
      <c r="A59">
        <f t="shared" ca="1" si="7"/>
        <v>56</v>
      </c>
      <c r="B59" t="e">
        <f t="shared" ca="1" si="6"/>
        <v>#REF!</v>
      </c>
      <c r="C59" t="str">
        <f t="shared" ca="1" si="5"/>
        <v/>
      </c>
      <c r="D59" s="22" t="e">
        <f ca="1">IF(INDIRECT("Eurofins!"&amp;SUBSTITUTE(ADDRESS(1,MATCH(D$3,Eurofins!$2:$2,0),4),"1","")&amp;($AN$5+$A59))=0,"",INDIRECT("Eurofins!"&amp;SUBSTITUTE(ADDRESS(1,MATCH(D$3,Eurofins!$2:$2,0),4),"1","")&amp;($AN$5+$A59)))</f>
        <v>#N/A</v>
      </c>
      <c r="E59" s="22" t="e">
        <f ca="1">_xlfn.IFS(INDIRECT("Eurofins!"&amp;SUBSTITUTE(ADDRESS(1,MATCH(E$3,Eurofins!$2:$2,0),4),"1","")&amp;($AN$5+$A59))=0,"",INDIRECT("Eurofins!"&amp;SUBSTITUTE(ADDRESS(1,MATCH(E$3,Eurofins!$2:$2,0),4),"1","")&amp;($AN$5+$A59))="nd","n.d.",LEFT(INDIRECT("Eurofins!"&amp;SUBSTITUTE(ADDRESS(1,MATCH(E$3,Eurofins!$2:$2,0),4),"1","")&amp;($AN$5+$A59)),2)="&lt; ","&lt;&lt;",LEFT(INDIRECT("Eurofins!"&amp;SUBSTITUTE(ADDRESS(1,MATCH(E$3,Eurofins!$2:$2,0),4),"1","")&amp;($AN$5+$A59)),1)="&lt;","&lt;",NOT(ISERROR(VALUE(INDIRECT("Eurofins!"&amp;SUBSTITUTE(ADDRESS(1,MATCH(E$3,Eurofins!$2:$2,0),4),"1","")&amp;($AN$5+$A59))))),VALUE(INDIRECT("Eurofins!"&amp;SUBSTITUTE(ADDRESS(1,MATCH(E$3,Eurofins!$2:$2,0),4),"1","")&amp;($AN$5+$A59))))</f>
        <v>#N/A</v>
      </c>
      <c r="F59" s="22" t="e">
        <f ca="1">_xlfn.IFS(INDIRECT("Eurofins!"&amp;SUBSTITUTE(ADDRESS(1,MATCH(F$3,Eurofins!$2:$2,0),4),"1","")&amp;($AN$5+$A59))=0,"",INDIRECT("Eurofins!"&amp;SUBSTITUTE(ADDRESS(1,MATCH(F$3,Eurofins!$2:$2,0),4),"1","")&amp;($AN$5+$A59))="nd","n.d.",LEFT(INDIRECT("Eurofins!"&amp;SUBSTITUTE(ADDRESS(1,MATCH(F$3,Eurofins!$2:$2,0),4),"1","")&amp;($AN$5+$A59)),2)="&lt; ","&lt;&lt;",LEFT(INDIRECT("Eurofins!"&amp;SUBSTITUTE(ADDRESS(1,MATCH(F$3,Eurofins!$2:$2,0),4),"1","")&amp;($AN$5+$A59)),1)="&lt;","&lt;",NOT(ISERROR(VALUE(INDIRECT("Eurofins!"&amp;SUBSTITUTE(ADDRESS(1,MATCH(F$3,Eurofins!$2:$2,0),4),"1","")&amp;($AN$5+$A59))))),VALUE(INDIRECT("Eurofins!"&amp;SUBSTITUTE(ADDRESS(1,MATCH(F$3,Eurofins!$2:$2,0),4),"1","")&amp;($AN$5+$A59))))</f>
        <v>#N/A</v>
      </c>
      <c r="G59" s="24" t="e">
        <f ca="1" xml:space="preserve">
_xlfn.LET(_xlpm.GetVal,INDIRECT("Eurofins!"&amp;SUBSTITUTE(ADDRESS(1,MATCH(G$3,Eurofins!$2:$2,0),4),"1","")&amp;($AN$5+$A59)),_xlfn.IFS(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59" s="24" t="e">
        <f ca="1" xml:space="preserve">
_xlfn.LET(_xlpm.GetVal,INDIRECT("Eurofins!"&amp;SUBSTITUTE(ADDRESS(1,MATCH(H$3,Eurofins!$2:$2,0),4),"1","")&amp;($AN$5+$A59)),_xlfn.IFS(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59" s="24" t="e">
        <f ca="1" xml:space="preserve">
_xlfn.LET(_xlpm.GetVal,INDIRECT("Eurofins!"&amp;SUBSTITUTE(ADDRESS(1,MATCH(I$3,Eurofins!$2:$2,0),4),"1","")&amp;($AN$5+$A59)),_xlfn.IFS(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59" s="24" t="e">
        <f ca="1" xml:space="preserve">
_xlfn.LET(_xlpm.GetVal,INDIRECT("Eurofins!"&amp;SUBSTITUTE(ADDRESS(1,MATCH(J$3,Eurofins!$2:$2,0),4),"1","")&amp;($AN$5+$A59)),_xlfn.IFS(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59" s="24" t="e">
        <f ca="1" xml:space="preserve">
_xlfn.LET(_xlpm.GetVal,INDIRECT("Eurofins!"&amp;SUBSTITUTE(ADDRESS(1,MATCH(K$3,Eurofins!$2:$2,0),4),"1","")&amp;($AN$5+$A59)),_xlfn.IFS(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59" s="24" t="e">
        <f ca="1" xml:space="preserve">
_xlfn.LET(_xlpm.GetVal,INDIRECT("Eurofins!"&amp;SUBSTITUTE(ADDRESS(1,MATCH(L$3,Eurofins!$2:$2,0),4),"1","")&amp;($AN$5+$A59)),_xlfn.IFS(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59" s="24" t="e">
        <f ca="1" xml:space="preserve">
_xlfn.LET(_xlpm.GetVal,INDIRECT("Eurofins!"&amp;SUBSTITUTE(ADDRESS(1,MATCH(M$3,Eurofins!$2:$2,0),4),"1","")&amp;($AN$5+$A59)),_xlfn.IFS(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59" s="24" t="e">
        <f ca="1" xml:space="preserve">
_xlfn.LET(_xlpm.GetVal,INDIRECT("Eurofins!"&amp;SUBSTITUTE(ADDRESS(1,MATCH(N$3,Eurofins!$2:$2,0),4),"1","")&amp;($AN$5+$A59)),_xlfn.IFS(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59" s="24" t="e">
        <f ca="1" xml:space="preserve">
_xlfn.LET(_xlpm.GetVal,INDIRECT("Eurofins!"&amp;SUBSTITUTE(ADDRESS(1,MATCH(O$3,Eurofins!$2:$2,0),4),"1","")&amp;($AN$5+$A59)),_xlfn.IFS(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59" s="27" t="e">
        <f ca="1">_xlfn.LET(_xlpm.GetVal,INDIRECT("Eurofins!"&amp;SUBSTITUTE(ADDRESS(1,MATCH(P$3,Eurofins!$2:$2,0),4),"1","")&amp;($AN$5+$A59)),
_xlfn.IFS(
(_xlpm.GetVal)=0,
IF($AR$23,IF(INDIRECT("Eurofins!"&amp;$AR$28&amp;($AN$5+$A59))="nd","n.d.",VALUE(INDIRECT("Eurofins!"&amp;$AR$28&amp;($AN$5+$A59)))),""),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59" s="27" t="e">
        <f ca="1">_xlfn.LET(_xlpm.GetVal,INDIRECT("Eurofins!"&amp;SUBSTITUTE(ADDRESS(1,MATCH(Q$3,Eurofins!$2:$2,0),4),"1","")&amp;($AN$5+$A59)),
_xlfn.IFS(
(_xlpm.GetVal)=0,
IF($AR$15,IF(INDIRECT("Eurofins!"&amp;$AR$20&amp;($AN$5+$A59))="nd","n.d.",VALUE(INDIRECT("Eurofins!"&amp;$AR$20&amp;($AN$5+$A59)))),""),
(_xlpm.GetVal)="nd",
"n.d.",
LEFT(_xlpm.GetVal,1)="&lt;",
IF(Q57&lt;&gt;1,"&lt;"&amp;VALUE(SUBSTITUTE(SUBSTITUTE(_xlpm.GetVal,"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59" s="24" t="e">
        <f ca="1" xml:space="preserve">
_xlfn.LET(_xlpm.GetVal,INDIRECT("Eurofins!"&amp;SUBSTITUTE(ADDRESS(1,MATCH(R$3,Eurofins!$2:$2,0),4),"1","")&amp;($AN$5+$A59)),_xlfn.IFS(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59" s="24" t="e">
        <f ca="1" xml:space="preserve">
_xlfn.LET(_xlpm.GetVal,INDIRECT("Eurofins!"&amp;SUBSTITUTE(ADDRESS(1,MATCH(S$3,Eurofins!$2:$2,0),4),"1","")&amp;($AN$5+$A59)),_xlfn.IFS(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59" s="24" t="e">
        <f ca="1" xml:space="preserve">
_xlfn.LET(_xlpm.GetVal,INDIRECT("Eurofins!"&amp;SUBSTITUTE(ADDRESS(1,MATCH(T$3,Eurofins!$2:$2,0),4),"1","")&amp;($AN$5+$A59)),_xlfn.IFS(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59" s="24" t="e">
        <f ca="1" xml:space="preserve">
_xlfn.LET(_xlpm.GetVal,INDIRECT("Eurofins!"&amp;SUBSTITUTE(ADDRESS(1,MATCH(U$3,Eurofins!$2:$2,0),4),"1","")&amp;($AN$5+$A59)),_xlfn.IFS(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59" s="24" t="e">
        <f ca="1" xml:space="preserve">
_xlfn.LET(_xlpm.GetVal,INDIRECT("Eurofins!"&amp;SUBSTITUTE(ADDRESS(1,MATCH(V$3,Eurofins!$2:$2,0),4),"1","")&amp;($AN$5+$A59)),_xlfn.IFS(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59" s="24" t="e">
        <f ca="1" xml:space="preserve">
_xlfn.LET(_xlpm.GetVal,INDIRECT("Eurofins!"&amp;SUBSTITUTE(ADDRESS(1,MATCH(W$3,Eurofins!$2:$2,0),4),"1","")&amp;($AN$5+$A59)),_xlfn.IFS(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59" s="24" t="e">
        <f ca="1" xml:space="preserve">
_xlfn.LET(_xlpm.GetVal,INDIRECT("Eurofins!"&amp;SUBSTITUTE(ADDRESS(1,MATCH(X$3,Eurofins!$2:$2,0),4),"1","")&amp;($AN$5+$A59)),_xlfn.IFS(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59" s="24" t="e">
        <f ca="1" xml:space="preserve">
_xlfn.LET(_xlpm.GetVal,INDIRECT("Eurofins!"&amp;SUBSTITUTE(ADDRESS(1,MATCH(Y$3,Eurofins!$2:$2,0),4),"1","")&amp;($AN$5+$A59)),_xlfn.IFS(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59" s="24" t="e">
        <f ca="1" xml:space="preserve">
_xlfn.LET(_xlpm.GetVal,INDIRECT("Eurofins!"&amp;SUBSTITUTE(ADDRESS(1,MATCH(Z$3,Eurofins!$2:$2,0),4),"1","")&amp;($AN$5+$A59)),_xlfn.IFS(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59" s="24" t="e">
        <f ca="1" xml:space="preserve">
_xlfn.LET(_xlpm.GetVal,INDIRECT("Eurofins!"&amp;SUBSTITUTE(ADDRESS(1,MATCH(AA$3,Eurofins!$2:$2,0),4),"1","")&amp;($AN$5+$A59)),_xlfn.IFS(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59" s="24" t="e">
        <f ca="1" xml:space="preserve">
_xlfn.LET(_xlpm.GetVal,INDIRECT("Eurofins!"&amp;SUBSTITUTE(ADDRESS(1,MATCH(AB$3,Eurofins!$2:$2,0),4),"1","")&amp;($AN$5+$A59)),_xlfn.IFS(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59" s="24" t="e">
        <f ca="1" xml:space="preserve">
_xlfn.LET(_xlpm.GetVal,INDIRECT("Eurofins!"&amp;SUBSTITUTE(ADDRESS(1,MATCH(AC$3,Eurofins!$2:$2,0),4),"1","")&amp;($AN$5+$A59)),_xlfn.IFS(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59" s="24" t="e">
        <f ca="1" xml:space="preserve">
_xlfn.LET(_xlpm.GetVal,INDIRECT("Eurofins!"&amp;SUBSTITUTE(ADDRESS(1,MATCH(AD$3,Eurofins!$2:$2,0),4),"1","")&amp;($AN$5+$A59)),_xlfn.IFS(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59" s="24" t="e">
        <f ca="1" xml:space="preserve">
_xlfn.LET(_xlpm.GetVal,INDIRECT("Eurofins!"&amp;SUBSTITUTE(ADDRESS(1,MATCH(AE$3,Eurofins!$2:$2,0),4),"1","")&amp;($AN$5+$A59)),_xlfn.IFS(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59" s="24" t="e">
        <f ca="1" xml:space="preserve">
_xlfn.LET(_xlpm.GetVal,INDIRECT("Eurofins!"&amp;SUBSTITUTE(ADDRESS(1,MATCH(AF$3,Eurofins!$2:$2,0),4),"1","")&amp;($AN$5+$A59)),_xlfn.IFS(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59" s="24" t="e">
        <f ca="1" xml:space="preserve">
_xlfn.LET(_xlpm.GetVal,INDIRECT("Eurofins!"&amp;SUBSTITUTE(ADDRESS(1,MATCH(AG$3,Eurofins!$2:$2,0),4),"1","")&amp;($AN$5+$A59)),_xlfn.IFS(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59" s="25" t="str">
        <f ca="1">IF(SUMPRODUCT(--ISERROR(AI59:AJ59))&lt;2,IF(SUMIF(AI59:AJ59,"&lt;&gt;#VALUE!")&lt;=ALS_Jord_Kalk!BQ$4,"&lt;"&amp;ALS_Jord_Kalk!BQ$4,SUMIF(AI59:AJ59,"&lt;&gt;#VALUE!")),"#VALUE!")</f>
        <v>#VALUE!</v>
      </c>
      <c r="AI59" s="24" t="e">
        <f ca="1">_xlfn.IFS(INDIRECT("Eurofins!"&amp;SUBSTITUTE(ADDRESS(1,MATCH(AI$3,Eurofins!$2:$2,0),4),"1","")&amp;($AN$5+$A59))=0,"",INDIRECT("Eurofins!"&amp;SUBSTITUTE(ADDRESS(1,MATCH(AI$3,Eurofins!$2:$2,0),4),"1","")&amp;($AN$5+$A59))="nd","n.d.",LEFT(INDIRECT("Eurofins!"&amp;SUBSTITUTE(ADDRESS(1,MATCH(AI$3,Eurofins!$2:$2,0),4),"1","")&amp;($AN$5+$A59)),2)="&lt; ",IF(VALUE(SUBSTITUTE(SUBSTITUTE(INDIRECT("Eurofins!"&amp;SUBSTITUTE(ADDRESS(1,MATCH(AI$3,Eurofins!$2:$2,0),4),"1","")&amp;($AN$5+$A59))," ",""),"&lt;",""))*AI$2&lt;=BS$4,"&lt;"&amp;BS$4,"&lt;"&amp;VALUE(SUBSTITUTE(SUBSTITUTE(INDIRECT("Eurofins!"&amp;SUBSTITUTE(ADDRESS(1,MATCH(AI$3,Eurofins!$2:$2,0),4),"1","")&amp;($AN$5+$A59))," ",""),"&lt;",""))*AI$2),LEFT(INDIRECT("Eurofins!"&amp;SUBSTITUTE(ADDRESS(1,MATCH(AI$3,Eurofins!$2:$2,0),4),"1","")&amp;($AN$5+$A59)),1)="&lt;",IF(VALUE(SUBSTITUTE(SUBSTITUTE(INDIRECT("Eurofins!"&amp;SUBSTITUTE(ADDRESS(1,MATCH(AI$3,Eurofins!$2:$2,0),4),"1","")&amp;($AN$5+$A59))," ",""),"&lt;",""))*AI$2&lt;=BS$4,"&lt;"&amp;BS$4,"&lt;"&amp;VALUE(SUBSTITUTE(SUBSTITUTE(INDIRECT("Eurofins!"&amp;SUBSTITUTE(ADDRESS(1,MATCH(AI$3,Eurofins!$2:$2,0),4),"1","")&amp;($AN$5+$A59))," ",""),"&lt;",""))*AI$2),ISNUMBER(VALUE(INDIRECT("Eurofins!"&amp;SUBSTITUTE(ADDRESS(1,MATCH(AI$3,Eurofins!$2:$2,0),4),"1","")&amp;($AN$5+$A59)))),IF(VALUE(INDIRECT("Eurofins!"&amp;SUBSTITUTE(ADDRESS(1,MATCH(AI$3,Eurofins!$2:$2,0),4),"1","")&amp;($AN$5+$A59)))*AI$2&lt;=BS$4,"&lt;"&amp;BS$4,VALUE(INDIRECT("Eurofins!"&amp;SUBSTITUTE(ADDRESS(1,MATCH(AI$3,Eurofins!$2:$2,0),4),"1","")&amp;($AN$5+$A59)))))</f>
        <v>#N/A</v>
      </c>
      <c r="AJ59" s="24" t="e">
        <f ca="1">_xlfn.IFS(INDIRECT("Eurofins!"&amp;SUBSTITUTE(ADDRESS(1,MATCH(AJ$3,Eurofins!$2:$2,0),4),"1","")&amp;($AN$5+$A59))=0,"",INDIRECT("Eurofins!"&amp;SUBSTITUTE(ADDRESS(1,MATCH(AJ$3,Eurofins!$2:$2,0),4),"1","")&amp;($AN$5+$A59))="nd","n.d.",LEFT(INDIRECT("Eurofins!"&amp;SUBSTITUTE(ADDRESS(1,MATCH(AJ$3,Eurofins!$2:$2,0),4),"1","")&amp;($AN$5+$A59)),2)="&lt; ",IF(VALUE(SUBSTITUTE(SUBSTITUTE(INDIRECT("Eurofins!"&amp;SUBSTITUTE(ADDRESS(1,MATCH(AJ$3,Eurofins!$2:$2,0),4),"1","")&amp;($AN$5+$A59))," ",""),"&lt;",""))*AJ$2&lt;=BT$4,"&lt;"&amp;BT$4,"&lt;"&amp;VALUE(SUBSTITUTE(SUBSTITUTE(INDIRECT("Eurofins!"&amp;SUBSTITUTE(ADDRESS(1,MATCH(AJ$3,Eurofins!$2:$2,0),4),"1","")&amp;($AN$5+$A59))," ",""),"&lt;",""))*AJ$2),LEFT(INDIRECT("Eurofins!"&amp;SUBSTITUTE(ADDRESS(1,MATCH(AJ$3,Eurofins!$2:$2,0),4),"1","")&amp;($AN$5+$A59)),1)="&lt;",IF(VALUE(SUBSTITUTE(SUBSTITUTE(INDIRECT("Eurofins!"&amp;SUBSTITUTE(ADDRESS(1,MATCH(AJ$3,Eurofins!$2:$2,0),4),"1","")&amp;($AN$5+$A59))," ",""),"&lt;",""))*AJ$2&lt;=BT$4,"&lt;"&amp;BT$4,"&lt;"&amp;VALUE(SUBSTITUTE(SUBSTITUTE(INDIRECT("Eurofins!"&amp;SUBSTITUTE(ADDRESS(1,MATCH(AJ$3,Eurofins!$2:$2,0),4),"1","")&amp;($AN$5+$A59))," ",""),"&lt;",""))*AJ$2),ISNUMBER(VALUE(INDIRECT("Eurofins!"&amp;SUBSTITUTE(ADDRESS(1,MATCH(AJ$3,Eurofins!$2:$2,0),4),"1","")&amp;($AN$5+$A59)))),IF(VALUE(INDIRECT("Eurofins!"&amp;SUBSTITUTE(ADDRESS(1,MATCH(AJ$3,Eurofins!$2:$2,0),4),"1","")&amp;($AN$5+$A59)))*AJ$2&lt;=BT$4,"&lt;"&amp;BT$4,VALUE(INDIRECT("Eurofins!"&amp;SUBSTITUTE(ADDRESS(1,MATCH(AJ$3,Eurofins!$2:$2,0),4),"1","")&amp;($AN$5+$A59)))))</f>
        <v>#N/A</v>
      </c>
    </row>
    <row r="60" spans="1:36" x14ac:dyDescent="0.25">
      <c r="A60">
        <f t="shared" ca="1" si="7"/>
        <v>57</v>
      </c>
      <c r="B60" t="e">
        <f t="shared" ca="1" si="6"/>
        <v>#REF!</v>
      </c>
      <c r="C60" t="str">
        <f t="shared" ca="1" si="5"/>
        <v/>
      </c>
      <c r="D60" s="22" t="e">
        <f ca="1">IF(INDIRECT("Eurofins!"&amp;SUBSTITUTE(ADDRESS(1,MATCH(D$3,Eurofins!$2:$2,0),4),"1","")&amp;($AN$5+$A60))=0,"",INDIRECT("Eurofins!"&amp;SUBSTITUTE(ADDRESS(1,MATCH(D$3,Eurofins!$2:$2,0),4),"1","")&amp;($AN$5+$A60)))</f>
        <v>#N/A</v>
      </c>
      <c r="E60" s="22" t="e">
        <f ca="1">_xlfn.IFS(INDIRECT("Eurofins!"&amp;SUBSTITUTE(ADDRESS(1,MATCH(E$3,Eurofins!$2:$2,0),4),"1","")&amp;($AN$5+$A60))=0,"",INDIRECT("Eurofins!"&amp;SUBSTITUTE(ADDRESS(1,MATCH(E$3,Eurofins!$2:$2,0),4),"1","")&amp;($AN$5+$A60))="nd","n.d.",LEFT(INDIRECT("Eurofins!"&amp;SUBSTITUTE(ADDRESS(1,MATCH(E$3,Eurofins!$2:$2,0),4),"1","")&amp;($AN$5+$A60)),2)="&lt; ","&lt;&lt;",LEFT(INDIRECT("Eurofins!"&amp;SUBSTITUTE(ADDRESS(1,MATCH(E$3,Eurofins!$2:$2,0),4),"1","")&amp;($AN$5+$A60)),1)="&lt;","&lt;",NOT(ISERROR(VALUE(INDIRECT("Eurofins!"&amp;SUBSTITUTE(ADDRESS(1,MATCH(E$3,Eurofins!$2:$2,0),4),"1","")&amp;($AN$5+$A60))))),VALUE(INDIRECT("Eurofins!"&amp;SUBSTITUTE(ADDRESS(1,MATCH(E$3,Eurofins!$2:$2,0),4),"1","")&amp;($AN$5+$A60))))</f>
        <v>#N/A</v>
      </c>
      <c r="F60" s="22" t="e">
        <f ca="1">_xlfn.IFS(INDIRECT("Eurofins!"&amp;SUBSTITUTE(ADDRESS(1,MATCH(F$3,Eurofins!$2:$2,0),4),"1","")&amp;($AN$5+$A60))=0,"",INDIRECT("Eurofins!"&amp;SUBSTITUTE(ADDRESS(1,MATCH(F$3,Eurofins!$2:$2,0),4),"1","")&amp;($AN$5+$A60))="nd","n.d.",LEFT(INDIRECT("Eurofins!"&amp;SUBSTITUTE(ADDRESS(1,MATCH(F$3,Eurofins!$2:$2,0),4),"1","")&amp;($AN$5+$A60)),2)="&lt; ","&lt;&lt;",LEFT(INDIRECT("Eurofins!"&amp;SUBSTITUTE(ADDRESS(1,MATCH(F$3,Eurofins!$2:$2,0),4),"1","")&amp;($AN$5+$A60)),1)="&lt;","&lt;",NOT(ISERROR(VALUE(INDIRECT("Eurofins!"&amp;SUBSTITUTE(ADDRESS(1,MATCH(F$3,Eurofins!$2:$2,0),4),"1","")&amp;($AN$5+$A60))))),VALUE(INDIRECT("Eurofins!"&amp;SUBSTITUTE(ADDRESS(1,MATCH(F$3,Eurofins!$2:$2,0),4),"1","")&amp;($AN$5+$A60))))</f>
        <v>#N/A</v>
      </c>
      <c r="G60" s="24" t="e">
        <f ca="1" xml:space="preserve">
_xlfn.LET(_xlpm.GetVal,INDIRECT("Eurofins!"&amp;SUBSTITUTE(ADDRESS(1,MATCH(G$3,Eurofins!$2:$2,0),4),"1","")&amp;($AN$5+$A60)),_xlfn.IFS(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60" s="24" t="e">
        <f ca="1" xml:space="preserve">
_xlfn.LET(_xlpm.GetVal,INDIRECT("Eurofins!"&amp;SUBSTITUTE(ADDRESS(1,MATCH(H$3,Eurofins!$2:$2,0),4),"1","")&amp;($AN$5+$A60)),_xlfn.IFS(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60" s="24" t="e">
        <f ca="1" xml:space="preserve">
_xlfn.LET(_xlpm.GetVal,INDIRECT("Eurofins!"&amp;SUBSTITUTE(ADDRESS(1,MATCH(I$3,Eurofins!$2:$2,0),4),"1","")&amp;($AN$5+$A60)),_xlfn.IFS(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60" s="24" t="e">
        <f ca="1" xml:space="preserve">
_xlfn.LET(_xlpm.GetVal,INDIRECT("Eurofins!"&amp;SUBSTITUTE(ADDRESS(1,MATCH(J$3,Eurofins!$2:$2,0),4),"1","")&amp;($AN$5+$A60)),_xlfn.IFS(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60" s="24" t="e">
        <f ca="1" xml:space="preserve">
_xlfn.LET(_xlpm.GetVal,INDIRECT("Eurofins!"&amp;SUBSTITUTE(ADDRESS(1,MATCH(K$3,Eurofins!$2:$2,0),4),"1","")&amp;($AN$5+$A60)),_xlfn.IFS(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60" s="24" t="e">
        <f ca="1" xml:space="preserve">
_xlfn.LET(_xlpm.GetVal,INDIRECT("Eurofins!"&amp;SUBSTITUTE(ADDRESS(1,MATCH(L$3,Eurofins!$2:$2,0),4),"1","")&amp;($AN$5+$A60)),_xlfn.IFS(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60" s="24" t="e">
        <f ca="1" xml:space="preserve">
_xlfn.LET(_xlpm.GetVal,INDIRECT("Eurofins!"&amp;SUBSTITUTE(ADDRESS(1,MATCH(M$3,Eurofins!$2:$2,0),4),"1","")&amp;($AN$5+$A60)),_xlfn.IFS(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60" s="24" t="e">
        <f ca="1" xml:space="preserve">
_xlfn.LET(_xlpm.GetVal,INDIRECT("Eurofins!"&amp;SUBSTITUTE(ADDRESS(1,MATCH(N$3,Eurofins!$2:$2,0),4),"1","")&amp;($AN$5+$A60)),_xlfn.IFS(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60" s="24" t="e">
        <f ca="1" xml:space="preserve">
_xlfn.LET(_xlpm.GetVal,INDIRECT("Eurofins!"&amp;SUBSTITUTE(ADDRESS(1,MATCH(O$3,Eurofins!$2:$2,0),4),"1","")&amp;($AN$5+$A60)),_xlfn.IFS(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60" s="27" t="e">
        <f ca="1">_xlfn.LET(_xlpm.GetVal,INDIRECT("Eurofins!"&amp;SUBSTITUTE(ADDRESS(1,MATCH(P$3,Eurofins!$2:$2,0),4),"1","")&amp;($AN$5+$A60)),
_xlfn.IFS(
(_xlpm.GetVal)=0,
IF($AR$23,IF(INDIRECT("Eurofins!"&amp;$AR$28&amp;($AN$5+$A60))="nd","n.d.",VALUE(INDIRECT("Eurofins!"&amp;$AR$28&amp;($AN$5+$A60)))),""),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60" s="27" t="e">
        <f ca="1">_xlfn.LET(_xlpm.GetVal,INDIRECT("Eurofins!"&amp;SUBSTITUTE(ADDRESS(1,MATCH(Q$3,Eurofins!$2:$2,0),4),"1","")&amp;($AN$5+$A60)),
_xlfn.IFS(
(_xlpm.GetVal)=0,
IF($AR$15,IF(INDIRECT("Eurofins!"&amp;$AR$20&amp;($AN$5+$A60))="nd","n.d.",VALUE(INDIRECT("Eurofins!"&amp;$AR$20&amp;($AN$5+$A60)))),""),
(_xlpm.GetVal)="nd",
"n.d.",
LEFT(_xlpm.GetVal,1)="&lt;",
IF(Q58&lt;&gt;1,"&lt;"&amp;VALUE(SUBSTITUTE(SUBSTITUTE(_xlpm.GetVal,"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60" s="24" t="e">
        <f ca="1" xml:space="preserve">
_xlfn.LET(_xlpm.GetVal,INDIRECT("Eurofins!"&amp;SUBSTITUTE(ADDRESS(1,MATCH(R$3,Eurofins!$2:$2,0),4),"1","")&amp;($AN$5+$A60)),_xlfn.IFS(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60" s="24" t="e">
        <f ca="1" xml:space="preserve">
_xlfn.LET(_xlpm.GetVal,INDIRECT("Eurofins!"&amp;SUBSTITUTE(ADDRESS(1,MATCH(S$3,Eurofins!$2:$2,0),4),"1","")&amp;($AN$5+$A60)),_xlfn.IFS(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60" s="24" t="e">
        <f ca="1" xml:space="preserve">
_xlfn.LET(_xlpm.GetVal,INDIRECT("Eurofins!"&amp;SUBSTITUTE(ADDRESS(1,MATCH(T$3,Eurofins!$2:$2,0),4),"1","")&amp;($AN$5+$A60)),_xlfn.IFS(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60" s="24" t="e">
        <f ca="1" xml:space="preserve">
_xlfn.LET(_xlpm.GetVal,INDIRECT("Eurofins!"&amp;SUBSTITUTE(ADDRESS(1,MATCH(U$3,Eurofins!$2:$2,0),4),"1","")&amp;($AN$5+$A60)),_xlfn.IFS(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60" s="24" t="e">
        <f ca="1" xml:space="preserve">
_xlfn.LET(_xlpm.GetVal,INDIRECT("Eurofins!"&amp;SUBSTITUTE(ADDRESS(1,MATCH(V$3,Eurofins!$2:$2,0),4),"1","")&amp;($AN$5+$A60)),_xlfn.IFS(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60" s="24" t="e">
        <f ca="1" xml:space="preserve">
_xlfn.LET(_xlpm.GetVal,INDIRECT("Eurofins!"&amp;SUBSTITUTE(ADDRESS(1,MATCH(W$3,Eurofins!$2:$2,0),4),"1","")&amp;($AN$5+$A60)),_xlfn.IFS(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60" s="24" t="e">
        <f ca="1" xml:space="preserve">
_xlfn.LET(_xlpm.GetVal,INDIRECT("Eurofins!"&amp;SUBSTITUTE(ADDRESS(1,MATCH(X$3,Eurofins!$2:$2,0),4),"1","")&amp;($AN$5+$A60)),_xlfn.IFS(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60" s="24" t="e">
        <f ca="1" xml:space="preserve">
_xlfn.LET(_xlpm.GetVal,INDIRECT("Eurofins!"&amp;SUBSTITUTE(ADDRESS(1,MATCH(Y$3,Eurofins!$2:$2,0),4),"1","")&amp;($AN$5+$A60)),_xlfn.IFS(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60" s="24" t="e">
        <f ca="1" xml:space="preserve">
_xlfn.LET(_xlpm.GetVal,INDIRECT("Eurofins!"&amp;SUBSTITUTE(ADDRESS(1,MATCH(Z$3,Eurofins!$2:$2,0),4),"1","")&amp;($AN$5+$A60)),_xlfn.IFS(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60" s="24" t="e">
        <f ca="1" xml:space="preserve">
_xlfn.LET(_xlpm.GetVal,INDIRECT("Eurofins!"&amp;SUBSTITUTE(ADDRESS(1,MATCH(AA$3,Eurofins!$2:$2,0),4),"1","")&amp;($AN$5+$A60)),_xlfn.IFS(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60" s="24" t="e">
        <f ca="1" xml:space="preserve">
_xlfn.LET(_xlpm.GetVal,INDIRECT("Eurofins!"&amp;SUBSTITUTE(ADDRESS(1,MATCH(AB$3,Eurofins!$2:$2,0),4),"1","")&amp;($AN$5+$A60)),_xlfn.IFS(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60" s="24" t="e">
        <f ca="1" xml:space="preserve">
_xlfn.LET(_xlpm.GetVal,INDIRECT("Eurofins!"&amp;SUBSTITUTE(ADDRESS(1,MATCH(AC$3,Eurofins!$2:$2,0),4),"1","")&amp;($AN$5+$A60)),_xlfn.IFS(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60" s="24" t="e">
        <f ca="1" xml:space="preserve">
_xlfn.LET(_xlpm.GetVal,INDIRECT("Eurofins!"&amp;SUBSTITUTE(ADDRESS(1,MATCH(AD$3,Eurofins!$2:$2,0),4),"1","")&amp;($AN$5+$A60)),_xlfn.IFS(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60" s="24" t="e">
        <f ca="1" xml:space="preserve">
_xlfn.LET(_xlpm.GetVal,INDIRECT("Eurofins!"&amp;SUBSTITUTE(ADDRESS(1,MATCH(AE$3,Eurofins!$2:$2,0),4),"1","")&amp;($AN$5+$A60)),_xlfn.IFS(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60" s="24" t="e">
        <f ca="1" xml:space="preserve">
_xlfn.LET(_xlpm.GetVal,INDIRECT("Eurofins!"&amp;SUBSTITUTE(ADDRESS(1,MATCH(AF$3,Eurofins!$2:$2,0),4),"1","")&amp;($AN$5+$A60)),_xlfn.IFS(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60" s="24" t="e">
        <f ca="1" xml:space="preserve">
_xlfn.LET(_xlpm.GetVal,INDIRECT("Eurofins!"&amp;SUBSTITUTE(ADDRESS(1,MATCH(AG$3,Eurofins!$2:$2,0),4),"1","")&amp;($AN$5+$A60)),_xlfn.IFS(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60" s="25" t="str">
        <f ca="1">IF(SUMPRODUCT(--ISERROR(AI60:AJ60))&lt;2,IF(SUMIF(AI60:AJ60,"&lt;&gt;#VALUE!")&lt;=ALS_Jord_Kalk!BQ$4,"&lt;"&amp;ALS_Jord_Kalk!BQ$4,SUMIF(AI60:AJ60,"&lt;&gt;#VALUE!")),"#VALUE!")</f>
        <v>#VALUE!</v>
      </c>
      <c r="AI60" s="24" t="e">
        <f ca="1">_xlfn.IFS(INDIRECT("Eurofins!"&amp;SUBSTITUTE(ADDRESS(1,MATCH(AI$3,Eurofins!$2:$2,0),4),"1","")&amp;($AN$5+$A60))=0,"",INDIRECT("Eurofins!"&amp;SUBSTITUTE(ADDRESS(1,MATCH(AI$3,Eurofins!$2:$2,0),4),"1","")&amp;($AN$5+$A60))="nd","n.d.",LEFT(INDIRECT("Eurofins!"&amp;SUBSTITUTE(ADDRESS(1,MATCH(AI$3,Eurofins!$2:$2,0),4),"1","")&amp;($AN$5+$A60)),2)="&lt; ",IF(VALUE(SUBSTITUTE(SUBSTITUTE(INDIRECT("Eurofins!"&amp;SUBSTITUTE(ADDRESS(1,MATCH(AI$3,Eurofins!$2:$2,0),4),"1","")&amp;($AN$5+$A60))," ",""),"&lt;",""))*AI$2&lt;=BS$4,"&lt;"&amp;BS$4,"&lt;"&amp;VALUE(SUBSTITUTE(SUBSTITUTE(INDIRECT("Eurofins!"&amp;SUBSTITUTE(ADDRESS(1,MATCH(AI$3,Eurofins!$2:$2,0),4),"1","")&amp;($AN$5+$A60))," ",""),"&lt;",""))*AI$2),LEFT(INDIRECT("Eurofins!"&amp;SUBSTITUTE(ADDRESS(1,MATCH(AI$3,Eurofins!$2:$2,0),4),"1","")&amp;($AN$5+$A60)),1)="&lt;",IF(VALUE(SUBSTITUTE(SUBSTITUTE(INDIRECT("Eurofins!"&amp;SUBSTITUTE(ADDRESS(1,MATCH(AI$3,Eurofins!$2:$2,0),4),"1","")&amp;($AN$5+$A60))," ",""),"&lt;",""))*AI$2&lt;=BS$4,"&lt;"&amp;BS$4,"&lt;"&amp;VALUE(SUBSTITUTE(SUBSTITUTE(INDIRECT("Eurofins!"&amp;SUBSTITUTE(ADDRESS(1,MATCH(AI$3,Eurofins!$2:$2,0),4),"1","")&amp;($AN$5+$A60))," ",""),"&lt;",""))*AI$2),ISNUMBER(VALUE(INDIRECT("Eurofins!"&amp;SUBSTITUTE(ADDRESS(1,MATCH(AI$3,Eurofins!$2:$2,0),4),"1","")&amp;($AN$5+$A60)))),IF(VALUE(INDIRECT("Eurofins!"&amp;SUBSTITUTE(ADDRESS(1,MATCH(AI$3,Eurofins!$2:$2,0),4),"1","")&amp;($AN$5+$A60)))*AI$2&lt;=BS$4,"&lt;"&amp;BS$4,VALUE(INDIRECT("Eurofins!"&amp;SUBSTITUTE(ADDRESS(1,MATCH(AI$3,Eurofins!$2:$2,0),4),"1","")&amp;($AN$5+$A60)))))</f>
        <v>#N/A</v>
      </c>
      <c r="AJ60" s="24" t="e">
        <f ca="1">_xlfn.IFS(INDIRECT("Eurofins!"&amp;SUBSTITUTE(ADDRESS(1,MATCH(AJ$3,Eurofins!$2:$2,0),4),"1","")&amp;($AN$5+$A60))=0,"",INDIRECT("Eurofins!"&amp;SUBSTITUTE(ADDRESS(1,MATCH(AJ$3,Eurofins!$2:$2,0),4),"1","")&amp;($AN$5+$A60))="nd","n.d.",LEFT(INDIRECT("Eurofins!"&amp;SUBSTITUTE(ADDRESS(1,MATCH(AJ$3,Eurofins!$2:$2,0),4),"1","")&amp;($AN$5+$A60)),2)="&lt; ",IF(VALUE(SUBSTITUTE(SUBSTITUTE(INDIRECT("Eurofins!"&amp;SUBSTITUTE(ADDRESS(1,MATCH(AJ$3,Eurofins!$2:$2,0),4),"1","")&amp;($AN$5+$A60))," ",""),"&lt;",""))*AJ$2&lt;=BT$4,"&lt;"&amp;BT$4,"&lt;"&amp;VALUE(SUBSTITUTE(SUBSTITUTE(INDIRECT("Eurofins!"&amp;SUBSTITUTE(ADDRESS(1,MATCH(AJ$3,Eurofins!$2:$2,0),4),"1","")&amp;($AN$5+$A60))," ",""),"&lt;",""))*AJ$2),LEFT(INDIRECT("Eurofins!"&amp;SUBSTITUTE(ADDRESS(1,MATCH(AJ$3,Eurofins!$2:$2,0),4),"1","")&amp;($AN$5+$A60)),1)="&lt;",IF(VALUE(SUBSTITUTE(SUBSTITUTE(INDIRECT("Eurofins!"&amp;SUBSTITUTE(ADDRESS(1,MATCH(AJ$3,Eurofins!$2:$2,0),4),"1","")&amp;($AN$5+$A60))," ",""),"&lt;",""))*AJ$2&lt;=BT$4,"&lt;"&amp;BT$4,"&lt;"&amp;VALUE(SUBSTITUTE(SUBSTITUTE(INDIRECT("Eurofins!"&amp;SUBSTITUTE(ADDRESS(1,MATCH(AJ$3,Eurofins!$2:$2,0),4),"1","")&amp;($AN$5+$A60))," ",""),"&lt;",""))*AJ$2),ISNUMBER(VALUE(INDIRECT("Eurofins!"&amp;SUBSTITUTE(ADDRESS(1,MATCH(AJ$3,Eurofins!$2:$2,0),4),"1","")&amp;($AN$5+$A60)))),IF(VALUE(INDIRECT("Eurofins!"&amp;SUBSTITUTE(ADDRESS(1,MATCH(AJ$3,Eurofins!$2:$2,0),4),"1","")&amp;($AN$5+$A60)))*AJ$2&lt;=BT$4,"&lt;"&amp;BT$4,VALUE(INDIRECT("Eurofins!"&amp;SUBSTITUTE(ADDRESS(1,MATCH(AJ$3,Eurofins!$2:$2,0),4),"1","")&amp;($AN$5+$A60)))))</f>
        <v>#N/A</v>
      </c>
    </row>
    <row r="61" spans="1:36" x14ac:dyDescent="0.25">
      <c r="A61">
        <f t="shared" ca="1" si="7"/>
        <v>58</v>
      </c>
      <c r="B61" t="e">
        <f t="shared" ca="1" si="6"/>
        <v>#REF!</v>
      </c>
      <c r="C61" t="str">
        <f t="shared" ca="1" si="5"/>
        <v/>
      </c>
      <c r="D61" s="22" t="e">
        <f ca="1">IF(INDIRECT("Eurofins!"&amp;SUBSTITUTE(ADDRESS(1,MATCH(D$3,Eurofins!$2:$2,0),4),"1","")&amp;($AN$5+$A61))=0,"",INDIRECT("Eurofins!"&amp;SUBSTITUTE(ADDRESS(1,MATCH(D$3,Eurofins!$2:$2,0),4),"1","")&amp;($AN$5+$A61)))</f>
        <v>#N/A</v>
      </c>
      <c r="E61" s="22" t="e">
        <f ca="1">_xlfn.IFS(INDIRECT("Eurofins!"&amp;SUBSTITUTE(ADDRESS(1,MATCH(E$3,Eurofins!$2:$2,0),4),"1","")&amp;($AN$5+$A61))=0,"",INDIRECT("Eurofins!"&amp;SUBSTITUTE(ADDRESS(1,MATCH(E$3,Eurofins!$2:$2,0),4),"1","")&amp;($AN$5+$A61))="nd","n.d.",LEFT(INDIRECT("Eurofins!"&amp;SUBSTITUTE(ADDRESS(1,MATCH(E$3,Eurofins!$2:$2,0),4),"1","")&amp;($AN$5+$A61)),2)="&lt; ","&lt;&lt;",LEFT(INDIRECT("Eurofins!"&amp;SUBSTITUTE(ADDRESS(1,MATCH(E$3,Eurofins!$2:$2,0),4),"1","")&amp;($AN$5+$A61)),1)="&lt;","&lt;",NOT(ISERROR(VALUE(INDIRECT("Eurofins!"&amp;SUBSTITUTE(ADDRESS(1,MATCH(E$3,Eurofins!$2:$2,0),4),"1","")&amp;($AN$5+$A61))))),VALUE(INDIRECT("Eurofins!"&amp;SUBSTITUTE(ADDRESS(1,MATCH(E$3,Eurofins!$2:$2,0),4),"1","")&amp;($AN$5+$A61))))</f>
        <v>#N/A</v>
      </c>
      <c r="F61" s="22" t="e">
        <f ca="1">_xlfn.IFS(INDIRECT("Eurofins!"&amp;SUBSTITUTE(ADDRESS(1,MATCH(F$3,Eurofins!$2:$2,0),4),"1","")&amp;($AN$5+$A61))=0,"",INDIRECT("Eurofins!"&amp;SUBSTITUTE(ADDRESS(1,MATCH(F$3,Eurofins!$2:$2,0),4),"1","")&amp;($AN$5+$A61))="nd","n.d.",LEFT(INDIRECT("Eurofins!"&amp;SUBSTITUTE(ADDRESS(1,MATCH(F$3,Eurofins!$2:$2,0),4),"1","")&amp;($AN$5+$A61)),2)="&lt; ","&lt;&lt;",LEFT(INDIRECT("Eurofins!"&amp;SUBSTITUTE(ADDRESS(1,MATCH(F$3,Eurofins!$2:$2,0),4),"1","")&amp;($AN$5+$A61)),1)="&lt;","&lt;",NOT(ISERROR(VALUE(INDIRECT("Eurofins!"&amp;SUBSTITUTE(ADDRESS(1,MATCH(F$3,Eurofins!$2:$2,0),4),"1","")&amp;($AN$5+$A61))))),VALUE(INDIRECT("Eurofins!"&amp;SUBSTITUTE(ADDRESS(1,MATCH(F$3,Eurofins!$2:$2,0),4),"1","")&amp;($AN$5+$A61))))</f>
        <v>#N/A</v>
      </c>
      <c r="G61" s="24" t="e">
        <f ca="1" xml:space="preserve">
_xlfn.LET(_xlpm.GetVal,INDIRECT("Eurofins!"&amp;SUBSTITUTE(ADDRESS(1,MATCH(G$3,Eurofins!$2:$2,0),4),"1","")&amp;($AN$5+$A61)),_xlfn.IFS(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61" s="24" t="e">
        <f ca="1" xml:space="preserve">
_xlfn.LET(_xlpm.GetVal,INDIRECT("Eurofins!"&amp;SUBSTITUTE(ADDRESS(1,MATCH(H$3,Eurofins!$2:$2,0),4),"1","")&amp;($AN$5+$A61)),_xlfn.IFS(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61" s="24" t="e">
        <f ca="1" xml:space="preserve">
_xlfn.LET(_xlpm.GetVal,INDIRECT("Eurofins!"&amp;SUBSTITUTE(ADDRESS(1,MATCH(I$3,Eurofins!$2:$2,0),4),"1","")&amp;($AN$5+$A61)),_xlfn.IFS(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61" s="24" t="e">
        <f ca="1" xml:space="preserve">
_xlfn.LET(_xlpm.GetVal,INDIRECT("Eurofins!"&amp;SUBSTITUTE(ADDRESS(1,MATCH(J$3,Eurofins!$2:$2,0),4),"1","")&amp;($AN$5+$A61)),_xlfn.IFS(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61" s="24" t="e">
        <f ca="1" xml:space="preserve">
_xlfn.LET(_xlpm.GetVal,INDIRECT("Eurofins!"&amp;SUBSTITUTE(ADDRESS(1,MATCH(K$3,Eurofins!$2:$2,0),4),"1","")&amp;($AN$5+$A61)),_xlfn.IFS(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61" s="24" t="e">
        <f ca="1" xml:space="preserve">
_xlfn.LET(_xlpm.GetVal,INDIRECT("Eurofins!"&amp;SUBSTITUTE(ADDRESS(1,MATCH(L$3,Eurofins!$2:$2,0),4),"1","")&amp;($AN$5+$A61)),_xlfn.IFS(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61" s="24" t="e">
        <f ca="1" xml:space="preserve">
_xlfn.LET(_xlpm.GetVal,INDIRECT("Eurofins!"&amp;SUBSTITUTE(ADDRESS(1,MATCH(M$3,Eurofins!$2:$2,0),4),"1","")&amp;($AN$5+$A61)),_xlfn.IFS(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61" s="24" t="e">
        <f ca="1" xml:space="preserve">
_xlfn.LET(_xlpm.GetVal,INDIRECT("Eurofins!"&amp;SUBSTITUTE(ADDRESS(1,MATCH(N$3,Eurofins!$2:$2,0),4),"1","")&amp;($AN$5+$A61)),_xlfn.IFS(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61" s="24" t="e">
        <f ca="1" xml:space="preserve">
_xlfn.LET(_xlpm.GetVal,INDIRECT("Eurofins!"&amp;SUBSTITUTE(ADDRESS(1,MATCH(O$3,Eurofins!$2:$2,0),4),"1","")&amp;($AN$5+$A61)),_xlfn.IFS(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61" s="27" t="e">
        <f ca="1">_xlfn.LET(_xlpm.GetVal,INDIRECT("Eurofins!"&amp;SUBSTITUTE(ADDRESS(1,MATCH(P$3,Eurofins!$2:$2,0),4),"1","")&amp;($AN$5+$A61)),
_xlfn.IFS(
(_xlpm.GetVal)=0,
IF($AR$23,IF(INDIRECT("Eurofins!"&amp;$AR$28&amp;($AN$5+$A61))="nd","n.d.",VALUE(INDIRECT("Eurofins!"&amp;$AR$28&amp;($AN$5+$A61)))),""),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61" s="27" t="e">
        <f ca="1">_xlfn.LET(_xlpm.GetVal,INDIRECT("Eurofins!"&amp;SUBSTITUTE(ADDRESS(1,MATCH(Q$3,Eurofins!$2:$2,0),4),"1","")&amp;($AN$5+$A61)),
_xlfn.IFS(
(_xlpm.GetVal)=0,
IF($AR$15,IF(INDIRECT("Eurofins!"&amp;$AR$20&amp;($AN$5+$A61))="nd","n.d.",VALUE(INDIRECT("Eurofins!"&amp;$AR$20&amp;($AN$5+$A61)))),""),
(_xlpm.GetVal)="nd",
"n.d.",
LEFT(_xlpm.GetVal,1)="&lt;",
IF(Q59&lt;&gt;1,"&lt;"&amp;VALUE(SUBSTITUTE(SUBSTITUTE(_xlpm.GetVal,"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61" s="24" t="e">
        <f ca="1" xml:space="preserve">
_xlfn.LET(_xlpm.GetVal,INDIRECT("Eurofins!"&amp;SUBSTITUTE(ADDRESS(1,MATCH(R$3,Eurofins!$2:$2,0),4),"1","")&amp;($AN$5+$A61)),_xlfn.IFS(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61" s="24" t="e">
        <f ca="1" xml:space="preserve">
_xlfn.LET(_xlpm.GetVal,INDIRECT("Eurofins!"&amp;SUBSTITUTE(ADDRESS(1,MATCH(S$3,Eurofins!$2:$2,0),4),"1","")&amp;($AN$5+$A61)),_xlfn.IFS(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61" s="24" t="e">
        <f ca="1" xml:space="preserve">
_xlfn.LET(_xlpm.GetVal,INDIRECT("Eurofins!"&amp;SUBSTITUTE(ADDRESS(1,MATCH(T$3,Eurofins!$2:$2,0),4),"1","")&amp;($AN$5+$A61)),_xlfn.IFS(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61" s="24" t="e">
        <f ca="1" xml:space="preserve">
_xlfn.LET(_xlpm.GetVal,INDIRECT("Eurofins!"&amp;SUBSTITUTE(ADDRESS(1,MATCH(U$3,Eurofins!$2:$2,0),4),"1","")&amp;($AN$5+$A61)),_xlfn.IFS(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61" s="24" t="e">
        <f ca="1" xml:space="preserve">
_xlfn.LET(_xlpm.GetVal,INDIRECT("Eurofins!"&amp;SUBSTITUTE(ADDRESS(1,MATCH(V$3,Eurofins!$2:$2,0),4),"1","")&amp;($AN$5+$A61)),_xlfn.IFS(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61" s="24" t="e">
        <f ca="1" xml:space="preserve">
_xlfn.LET(_xlpm.GetVal,INDIRECT("Eurofins!"&amp;SUBSTITUTE(ADDRESS(1,MATCH(W$3,Eurofins!$2:$2,0),4),"1","")&amp;($AN$5+$A61)),_xlfn.IFS(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61" s="24" t="e">
        <f ca="1" xml:space="preserve">
_xlfn.LET(_xlpm.GetVal,INDIRECT("Eurofins!"&amp;SUBSTITUTE(ADDRESS(1,MATCH(X$3,Eurofins!$2:$2,0),4),"1","")&amp;($AN$5+$A61)),_xlfn.IFS(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61" s="24" t="e">
        <f ca="1" xml:space="preserve">
_xlfn.LET(_xlpm.GetVal,INDIRECT("Eurofins!"&amp;SUBSTITUTE(ADDRESS(1,MATCH(Y$3,Eurofins!$2:$2,0),4),"1","")&amp;($AN$5+$A61)),_xlfn.IFS(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61" s="24" t="e">
        <f ca="1" xml:space="preserve">
_xlfn.LET(_xlpm.GetVal,INDIRECT("Eurofins!"&amp;SUBSTITUTE(ADDRESS(1,MATCH(Z$3,Eurofins!$2:$2,0),4),"1","")&amp;($AN$5+$A61)),_xlfn.IFS(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61" s="24" t="e">
        <f ca="1" xml:space="preserve">
_xlfn.LET(_xlpm.GetVal,INDIRECT("Eurofins!"&amp;SUBSTITUTE(ADDRESS(1,MATCH(AA$3,Eurofins!$2:$2,0),4),"1","")&amp;($AN$5+$A61)),_xlfn.IFS(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61" s="24" t="e">
        <f ca="1" xml:space="preserve">
_xlfn.LET(_xlpm.GetVal,INDIRECT("Eurofins!"&amp;SUBSTITUTE(ADDRESS(1,MATCH(AB$3,Eurofins!$2:$2,0),4),"1","")&amp;($AN$5+$A61)),_xlfn.IFS(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61" s="24" t="e">
        <f ca="1" xml:space="preserve">
_xlfn.LET(_xlpm.GetVal,INDIRECT("Eurofins!"&amp;SUBSTITUTE(ADDRESS(1,MATCH(AC$3,Eurofins!$2:$2,0),4),"1","")&amp;($AN$5+$A61)),_xlfn.IFS(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61" s="24" t="e">
        <f ca="1" xml:space="preserve">
_xlfn.LET(_xlpm.GetVal,INDIRECT("Eurofins!"&amp;SUBSTITUTE(ADDRESS(1,MATCH(AD$3,Eurofins!$2:$2,0),4),"1","")&amp;($AN$5+$A61)),_xlfn.IFS(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61" s="24" t="e">
        <f ca="1" xml:space="preserve">
_xlfn.LET(_xlpm.GetVal,INDIRECT("Eurofins!"&amp;SUBSTITUTE(ADDRESS(1,MATCH(AE$3,Eurofins!$2:$2,0),4),"1","")&amp;($AN$5+$A61)),_xlfn.IFS(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61" s="24" t="e">
        <f ca="1" xml:space="preserve">
_xlfn.LET(_xlpm.GetVal,INDIRECT("Eurofins!"&amp;SUBSTITUTE(ADDRESS(1,MATCH(AF$3,Eurofins!$2:$2,0),4),"1","")&amp;($AN$5+$A61)),_xlfn.IFS(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61" s="24" t="e">
        <f ca="1" xml:space="preserve">
_xlfn.LET(_xlpm.GetVal,INDIRECT("Eurofins!"&amp;SUBSTITUTE(ADDRESS(1,MATCH(AG$3,Eurofins!$2:$2,0),4),"1","")&amp;($AN$5+$A61)),_xlfn.IFS(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61" s="25" t="str">
        <f ca="1">IF(SUMPRODUCT(--ISERROR(AI61:AJ61))&lt;2,IF(SUMIF(AI61:AJ61,"&lt;&gt;#VALUE!")&lt;=ALS_Jord_Kalk!BQ$4,"&lt;"&amp;ALS_Jord_Kalk!BQ$4,SUMIF(AI61:AJ61,"&lt;&gt;#VALUE!")),"#VALUE!")</f>
        <v>#VALUE!</v>
      </c>
      <c r="AI61" s="24" t="e">
        <f ca="1">_xlfn.IFS(INDIRECT("Eurofins!"&amp;SUBSTITUTE(ADDRESS(1,MATCH(AI$3,Eurofins!$2:$2,0),4),"1","")&amp;($AN$5+$A61))=0,"",INDIRECT("Eurofins!"&amp;SUBSTITUTE(ADDRESS(1,MATCH(AI$3,Eurofins!$2:$2,0),4),"1","")&amp;($AN$5+$A61))="nd","n.d.",LEFT(INDIRECT("Eurofins!"&amp;SUBSTITUTE(ADDRESS(1,MATCH(AI$3,Eurofins!$2:$2,0),4),"1","")&amp;($AN$5+$A61)),2)="&lt; ",IF(VALUE(SUBSTITUTE(SUBSTITUTE(INDIRECT("Eurofins!"&amp;SUBSTITUTE(ADDRESS(1,MATCH(AI$3,Eurofins!$2:$2,0),4),"1","")&amp;($AN$5+$A61))," ",""),"&lt;",""))*AI$2&lt;=BS$4,"&lt;"&amp;BS$4,"&lt;"&amp;VALUE(SUBSTITUTE(SUBSTITUTE(INDIRECT("Eurofins!"&amp;SUBSTITUTE(ADDRESS(1,MATCH(AI$3,Eurofins!$2:$2,0),4),"1","")&amp;($AN$5+$A61))," ",""),"&lt;",""))*AI$2),LEFT(INDIRECT("Eurofins!"&amp;SUBSTITUTE(ADDRESS(1,MATCH(AI$3,Eurofins!$2:$2,0),4),"1","")&amp;($AN$5+$A61)),1)="&lt;",IF(VALUE(SUBSTITUTE(SUBSTITUTE(INDIRECT("Eurofins!"&amp;SUBSTITUTE(ADDRESS(1,MATCH(AI$3,Eurofins!$2:$2,0),4),"1","")&amp;($AN$5+$A61))," ",""),"&lt;",""))*AI$2&lt;=BS$4,"&lt;"&amp;BS$4,"&lt;"&amp;VALUE(SUBSTITUTE(SUBSTITUTE(INDIRECT("Eurofins!"&amp;SUBSTITUTE(ADDRESS(1,MATCH(AI$3,Eurofins!$2:$2,0),4),"1","")&amp;($AN$5+$A61))," ",""),"&lt;",""))*AI$2),ISNUMBER(VALUE(INDIRECT("Eurofins!"&amp;SUBSTITUTE(ADDRESS(1,MATCH(AI$3,Eurofins!$2:$2,0),4),"1","")&amp;($AN$5+$A61)))),IF(VALUE(INDIRECT("Eurofins!"&amp;SUBSTITUTE(ADDRESS(1,MATCH(AI$3,Eurofins!$2:$2,0),4),"1","")&amp;($AN$5+$A61)))*AI$2&lt;=BS$4,"&lt;"&amp;BS$4,VALUE(INDIRECT("Eurofins!"&amp;SUBSTITUTE(ADDRESS(1,MATCH(AI$3,Eurofins!$2:$2,0),4),"1","")&amp;($AN$5+$A61)))))</f>
        <v>#N/A</v>
      </c>
      <c r="AJ61" s="24" t="e">
        <f ca="1">_xlfn.IFS(INDIRECT("Eurofins!"&amp;SUBSTITUTE(ADDRESS(1,MATCH(AJ$3,Eurofins!$2:$2,0),4),"1","")&amp;($AN$5+$A61))=0,"",INDIRECT("Eurofins!"&amp;SUBSTITUTE(ADDRESS(1,MATCH(AJ$3,Eurofins!$2:$2,0),4),"1","")&amp;($AN$5+$A61))="nd","n.d.",LEFT(INDIRECT("Eurofins!"&amp;SUBSTITUTE(ADDRESS(1,MATCH(AJ$3,Eurofins!$2:$2,0),4),"1","")&amp;($AN$5+$A61)),2)="&lt; ",IF(VALUE(SUBSTITUTE(SUBSTITUTE(INDIRECT("Eurofins!"&amp;SUBSTITUTE(ADDRESS(1,MATCH(AJ$3,Eurofins!$2:$2,0),4),"1","")&amp;($AN$5+$A61))," ",""),"&lt;",""))*AJ$2&lt;=BT$4,"&lt;"&amp;BT$4,"&lt;"&amp;VALUE(SUBSTITUTE(SUBSTITUTE(INDIRECT("Eurofins!"&amp;SUBSTITUTE(ADDRESS(1,MATCH(AJ$3,Eurofins!$2:$2,0),4),"1","")&amp;($AN$5+$A61))," ",""),"&lt;",""))*AJ$2),LEFT(INDIRECT("Eurofins!"&amp;SUBSTITUTE(ADDRESS(1,MATCH(AJ$3,Eurofins!$2:$2,0),4),"1","")&amp;($AN$5+$A61)),1)="&lt;",IF(VALUE(SUBSTITUTE(SUBSTITUTE(INDIRECT("Eurofins!"&amp;SUBSTITUTE(ADDRESS(1,MATCH(AJ$3,Eurofins!$2:$2,0),4),"1","")&amp;($AN$5+$A61))," ",""),"&lt;",""))*AJ$2&lt;=BT$4,"&lt;"&amp;BT$4,"&lt;"&amp;VALUE(SUBSTITUTE(SUBSTITUTE(INDIRECT("Eurofins!"&amp;SUBSTITUTE(ADDRESS(1,MATCH(AJ$3,Eurofins!$2:$2,0),4),"1","")&amp;($AN$5+$A61))," ",""),"&lt;",""))*AJ$2),ISNUMBER(VALUE(INDIRECT("Eurofins!"&amp;SUBSTITUTE(ADDRESS(1,MATCH(AJ$3,Eurofins!$2:$2,0),4),"1","")&amp;($AN$5+$A61)))),IF(VALUE(INDIRECT("Eurofins!"&amp;SUBSTITUTE(ADDRESS(1,MATCH(AJ$3,Eurofins!$2:$2,0),4),"1","")&amp;($AN$5+$A61)))*AJ$2&lt;=BT$4,"&lt;"&amp;BT$4,VALUE(INDIRECT("Eurofins!"&amp;SUBSTITUTE(ADDRESS(1,MATCH(AJ$3,Eurofins!$2:$2,0),4),"1","")&amp;($AN$5+$A61)))))</f>
        <v>#N/A</v>
      </c>
    </row>
    <row r="62" spans="1:36" x14ac:dyDescent="0.25">
      <c r="A62">
        <f t="shared" ca="1" si="7"/>
        <v>59</v>
      </c>
      <c r="B62" t="e">
        <f t="shared" ca="1" si="6"/>
        <v>#REF!</v>
      </c>
      <c r="C62" t="str">
        <f t="shared" ca="1" si="5"/>
        <v/>
      </c>
      <c r="D62" s="22" t="e">
        <f ca="1">IF(INDIRECT("Eurofins!"&amp;SUBSTITUTE(ADDRESS(1,MATCH(D$3,Eurofins!$2:$2,0),4),"1","")&amp;($AN$5+$A62))=0,"",INDIRECT("Eurofins!"&amp;SUBSTITUTE(ADDRESS(1,MATCH(D$3,Eurofins!$2:$2,0),4),"1","")&amp;($AN$5+$A62)))</f>
        <v>#N/A</v>
      </c>
      <c r="E62" s="22" t="e">
        <f ca="1">_xlfn.IFS(INDIRECT("Eurofins!"&amp;SUBSTITUTE(ADDRESS(1,MATCH(E$3,Eurofins!$2:$2,0),4),"1","")&amp;($AN$5+$A62))=0,"",INDIRECT("Eurofins!"&amp;SUBSTITUTE(ADDRESS(1,MATCH(E$3,Eurofins!$2:$2,0),4),"1","")&amp;($AN$5+$A62))="nd","n.d.",LEFT(INDIRECT("Eurofins!"&amp;SUBSTITUTE(ADDRESS(1,MATCH(E$3,Eurofins!$2:$2,0),4),"1","")&amp;($AN$5+$A62)),2)="&lt; ","&lt;&lt;",LEFT(INDIRECT("Eurofins!"&amp;SUBSTITUTE(ADDRESS(1,MATCH(E$3,Eurofins!$2:$2,0),4),"1","")&amp;($AN$5+$A62)),1)="&lt;","&lt;",NOT(ISERROR(VALUE(INDIRECT("Eurofins!"&amp;SUBSTITUTE(ADDRESS(1,MATCH(E$3,Eurofins!$2:$2,0),4),"1","")&amp;($AN$5+$A62))))),VALUE(INDIRECT("Eurofins!"&amp;SUBSTITUTE(ADDRESS(1,MATCH(E$3,Eurofins!$2:$2,0),4),"1","")&amp;($AN$5+$A62))))</f>
        <v>#N/A</v>
      </c>
      <c r="F62" s="22" t="e">
        <f ca="1">_xlfn.IFS(INDIRECT("Eurofins!"&amp;SUBSTITUTE(ADDRESS(1,MATCH(F$3,Eurofins!$2:$2,0),4),"1","")&amp;($AN$5+$A62))=0,"",INDIRECT("Eurofins!"&amp;SUBSTITUTE(ADDRESS(1,MATCH(F$3,Eurofins!$2:$2,0),4),"1","")&amp;($AN$5+$A62))="nd","n.d.",LEFT(INDIRECT("Eurofins!"&amp;SUBSTITUTE(ADDRESS(1,MATCH(F$3,Eurofins!$2:$2,0),4),"1","")&amp;($AN$5+$A62)),2)="&lt; ","&lt;&lt;",LEFT(INDIRECT("Eurofins!"&amp;SUBSTITUTE(ADDRESS(1,MATCH(F$3,Eurofins!$2:$2,0),4),"1","")&amp;($AN$5+$A62)),1)="&lt;","&lt;",NOT(ISERROR(VALUE(INDIRECT("Eurofins!"&amp;SUBSTITUTE(ADDRESS(1,MATCH(F$3,Eurofins!$2:$2,0),4),"1","")&amp;($AN$5+$A62))))),VALUE(INDIRECT("Eurofins!"&amp;SUBSTITUTE(ADDRESS(1,MATCH(F$3,Eurofins!$2:$2,0),4),"1","")&amp;($AN$5+$A62))))</f>
        <v>#N/A</v>
      </c>
      <c r="G62" s="24" t="e">
        <f ca="1" xml:space="preserve">
_xlfn.LET(_xlpm.GetVal,INDIRECT("Eurofins!"&amp;SUBSTITUTE(ADDRESS(1,MATCH(G$3,Eurofins!$2:$2,0),4),"1","")&amp;($AN$5+$A62)),_xlfn.IFS(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62" s="24" t="e">
        <f ca="1" xml:space="preserve">
_xlfn.LET(_xlpm.GetVal,INDIRECT("Eurofins!"&amp;SUBSTITUTE(ADDRESS(1,MATCH(H$3,Eurofins!$2:$2,0),4),"1","")&amp;($AN$5+$A62)),_xlfn.IFS(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62" s="24" t="e">
        <f ca="1" xml:space="preserve">
_xlfn.LET(_xlpm.GetVal,INDIRECT("Eurofins!"&amp;SUBSTITUTE(ADDRESS(1,MATCH(I$3,Eurofins!$2:$2,0),4),"1","")&amp;($AN$5+$A62)),_xlfn.IFS(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62" s="24" t="e">
        <f ca="1" xml:space="preserve">
_xlfn.LET(_xlpm.GetVal,INDIRECT("Eurofins!"&amp;SUBSTITUTE(ADDRESS(1,MATCH(J$3,Eurofins!$2:$2,0),4),"1","")&amp;($AN$5+$A62)),_xlfn.IFS(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62" s="24" t="e">
        <f ca="1" xml:space="preserve">
_xlfn.LET(_xlpm.GetVal,INDIRECT("Eurofins!"&amp;SUBSTITUTE(ADDRESS(1,MATCH(K$3,Eurofins!$2:$2,0),4),"1","")&amp;($AN$5+$A62)),_xlfn.IFS(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62" s="24" t="e">
        <f ca="1" xml:space="preserve">
_xlfn.LET(_xlpm.GetVal,INDIRECT("Eurofins!"&amp;SUBSTITUTE(ADDRESS(1,MATCH(L$3,Eurofins!$2:$2,0),4),"1","")&amp;($AN$5+$A62)),_xlfn.IFS(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62" s="24" t="e">
        <f ca="1" xml:space="preserve">
_xlfn.LET(_xlpm.GetVal,INDIRECT("Eurofins!"&amp;SUBSTITUTE(ADDRESS(1,MATCH(M$3,Eurofins!$2:$2,0),4),"1","")&amp;($AN$5+$A62)),_xlfn.IFS(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62" s="24" t="e">
        <f ca="1" xml:space="preserve">
_xlfn.LET(_xlpm.GetVal,INDIRECT("Eurofins!"&amp;SUBSTITUTE(ADDRESS(1,MATCH(N$3,Eurofins!$2:$2,0),4),"1","")&amp;($AN$5+$A62)),_xlfn.IFS(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62" s="24" t="e">
        <f ca="1" xml:space="preserve">
_xlfn.LET(_xlpm.GetVal,INDIRECT("Eurofins!"&amp;SUBSTITUTE(ADDRESS(1,MATCH(O$3,Eurofins!$2:$2,0),4),"1","")&amp;($AN$5+$A62)),_xlfn.IFS(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62" s="27" t="e">
        <f ca="1">_xlfn.LET(_xlpm.GetVal,INDIRECT("Eurofins!"&amp;SUBSTITUTE(ADDRESS(1,MATCH(P$3,Eurofins!$2:$2,0),4),"1","")&amp;($AN$5+$A62)),
_xlfn.IFS(
(_xlpm.GetVal)=0,
IF($AR$23,IF(INDIRECT("Eurofins!"&amp;$AR$28&amp;($AN$5+$A62))="nd","n.d.",VALUE(INDIRECT("Eurofins!"&amp;$AR$28&amp;($AN$5+$A62)))),""),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62" s="27" t="e">
        <f ca="1">_xlfn.LET(_xlpm.GetVal,INDIRECT("Eurofins!"&amp;SUBSTITUTE(ADDRESS(1,MATCH(Q$3,Eurofins!$2:$2,0),4),"1","")&amp;($AN$5+$A62)),
_xlfn.IFS(
(_xlpm.GetVal)=0,
IF($AR$15,IF(INDIRECT("Eurofins!"&amp;$AR$20&amp;($AN$5+$A62))="nd","n.d.",VALUE(INDIRECT("Eurofins!"&amp;$AR$20&amp;($AN$5+$A62)))),""),
(_xlpm.GetVal)="nd",
"n.d.",
LEFT(_xlpm.GetVal,1)="&lt;",
IF(Q60&lt;&gt;1,"&lt;"&amp;VALUE(SUBSTITUTE(SUBSTITUTE(_xlpm.GetVal,"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62" s="24" t="e">
        <f ca="1" xml:space="preserve">
_xlfn.LET(_xlpm.GetVal,INDIRECT("Eurofins!"&amp;SUBSTITUTE(ADDRESS(1,MATCH(R$3,Eurofins!$2:$2,0),4),"1","")&amp;($AN$5+$A62)),_xlfn.IFS(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62" s="24" t="e">
        <f ca="1" xml:space="preserve">
_xlfn.LET(_xlpm.GetVal,INDIRECT("Eurofins!"&amp;SUBSTITUTE(ADDRESS(1,MATCH(S$3,Eurofins!$2:$2,0),4),"1","")&amp;($AN$5+$A62)),_xlfn.IFS(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62" s="24" t="e">
        <f ca="1" xml:space="preserve">
_xlfn.LET(_xlpm.GetVal,INDIRECT("Eurofins!"&amp;SUBSTITUTE(ADDRESS(1,MATCH(T$3,Eurofins!$2:$2,0),4),"1","")&amp;($AN$5+$A62)),_xlfn.IFS(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62" s="24" t="e">
        <f ca="1" xml:space="preserve">
_xlfn.LET(_xlpm.GetVal,INDIRECT("Eurofins!"&amp;SUBSTITUTE(ADDRESS(1,MATCH(U$3,Eurofins!$2:$2,0),4),"1","")&amp;($AN$5+$A62)),_xlfn.IFS(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62" s="24" t="e">
        <f ca="1" xml:space="preserve">
_xlfn.LET(_xlpm.GetVal,INDIRECT("Eurofins!"&amp;SUBSTITUTE(ADDRESS(1,MATCH(V$3,Eurofins!$2:$2,0),4),"1","")&amp;($AN$5+$A62)),_xlfn.IFS(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62" s="24" t="e">
        <f ca="1" xml:space="preserve">
_xlfn.LET(_xlpm.GetVal,INDIRECT("Eurofins!"&amp;SUBSTITUTE(ADDRESS(1,MATCH(W$3,Eurofins!$2:$2,0),4),"1","")&amp;($AN$5+$A62)),_xlfn.IFS(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62" s="24" t="e">
        <f ca="1" xml:space="preserve">
_xlfn.LET(_xlpm.GetVal,INDIRECT("Eurofins!"&amp;SUBSTITUTE(ADDRESS(1,MATCH(X$3,Eurofins!$2:$2,0),4),"1","")&amp;($AN$5+$A62)),_xlfn.IFS(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62" s="24" t="e">
        <f ca="1" xml:space="preserve">
_xlfn.LET(_xlpm.GetVal,INDIRECT("Eurofins!"&amp;SUBSTITUTE(ADDRESS(1,MATCH(Y$3,Eurofins!$2:$2,0),4),"1","")&amp;($AN$5+$A62)),_xlfn.IFS(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62" s="24" t="e">
        <f ca="1" xml:space="preserve">
_xlfn.LET(_xlpm.GetVal,INDIRECT("Eurofins!"&amp;SUBSTITUTE(ADDRESS(1,MATCH(Z$3,Eurofins!$2:$2,0),4),"1","")&amp;($AN$5+$A62)),_xlfn.IFS(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62" s="24" t="e">
        <f ca="1" xml:space="preserve">
_xlfn.LET(_xlpm.GetVal,INDIRECT("Eurofins!"&amp;SUBSTITUTE(ADDRESS(1,MATCH(AA$3,Eurofins!$2:$2,0),4),"1","")&amp;($AN$5+$A62)),_xlfn.IFS(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62" s="24" t="e">
        <f ca="1" xml:space="preserve">
_xlfn.LET(_xlpm.GetVal,INDIRECT("Eurofins!"&amp;SUBSTITUTE(ADDRESS(1,MATCH(AB$3,Eurofins!$2:$2,0),4),"1","")&amp;($AN$5+$A62)),_xlfn.IFS(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62" s="24" t="e">
        <f ca="1" xml:space="preserve">
_xlfn.LET(_xlpm.GetVal,INDIRECT("Eurofins!"&amp;SUBSTITUTE(ADDRESS(1,MATCH(AC$3,Eurofins!$2:$2,0),4),"1","")&amp;($AN$5+$A62)),_xlfn.IFS(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62" s="24" t="e">
        <f ca="1" xml:space="preserve">
_xlfn.LET(_xlpm.GetVal,INDIRECT("Eurofins!"&amp;SUBSTITUTE(ADDRESS(1,MATCH(AD$3,Eurofins!$2:$2,0),4),"1","")&amp;($AN$5+$A62)),_xlfn.IFS(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62" s="24" t="e">
        <f ca="1" xml:space="preserve">
_xlfn.LET(_xlpm.GetVal,INDIRECT("Eurofins!"&amp;SUBSTITUTE(ADDRESS(1,MATCH(AE$3,Eurofins!$2:$2,0),4),"1","")&amp;($AN$5+$A62)),_xlfn.IFS(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62" s="24" t="e">
        <f ca="1" xml:space="preserve">
_xlfn.LET(_xlpm.GetVal,INDIRECT("Eurofins!"&amp;SUBSTITUTE(ADDRESS(1,MATCH(AF$3,Eurofins!$2:$2,0),4),"1","")&amp;($AN$5+$A62)),_xlfn.IFS(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62" s="24" t="e">
        <f ca="1" xml:space="preserve">
_xlfn.LET(_xlpm.GetVal,INDIRECT("Eurofins!"&amp;SUBSTITUTE(ADDRESS(1,MATCH(AG$3,Eurofins!$2:$2,0),4),"1","")&amp;($AN$5+$A62)),_xlfn.IFS(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62" s="25" t="str">
        <f ca="1">IF(SUMPRODUCT(--ISERROR(AI62:AJ62))&lt;2,IF(SUMIF(AI62:AJ62,"&lt;&gt;#VALUE!")&lt;=ALS_Jord_Kalk!BQ$4,"&lt;"&amp;ALS_Jord_Kalk!BQ$4,SUMIF(AI62:AJ62,"&lt;&gt;#VALUE!")),"#VALUE!")</f>
        <v>#VALUE!</v>
      </c>
      <c r="AI62" s="24" t="e">
        <f ca="1">_xlfn.IFS(INDIRECT("Eurofins!"&amp;SUBSTITUTE(ADDRESS(1,MATCH(AI$3,Eurofins!$2:$2,0),4),"1","")&amp;($AN$5+$A62))=0,"",INDIRECT("Eurofins!"&amp;SUBSTITUTE(ADDRESS(1,MATCH(AI$3,Eurofins!$2:$2,0),4),"1","")&amp;($AN$5+$A62))="nd","n.d.",LEFT(INDIRECT("Eurofins!"&amp;SUBSTITUTE(ADDRESS(1,MATCH(AI$3,Eurofins!$2:$2,0),4),"1","")&amp;($AN$5+$A62)),2)="&lt; ",IF(VALUE(SUBSTITUTE(SUBSTITUTE(INDIRECT("Eurofins!"&amp;SUBSTITUTE(ADDRESS(1,MATCH(AI$3,Eurofins!$2:$2,0),4),"1","")&amp;($AN$5+$A62))," ",""),"&lt;",""))*AI$2&lt;=BS$4,"&lt;"&amp;BS$4,"&lt;"&amp;VALUE(SUBSTITUTE(SUBSTITUTE(INDIRECT("Eurofins!"&amp;SUBSTITUTE(ADDRESS(1,MATCH(AI$3,Eurofins!$2:$2,0),4),"1","")&amp;($AN$5+$A62))," ",""),"&lt;",""))*AI$2),LEFT(INDIRECT("Eurofins!"&amp;SUBSTITUTE(ADDRESS(1,MATCH(AI$3,Eurofins!$2:$2,0),4),"1","")&amp;($AN$5+$A62)),1)="&lt;",IF(VALUE(SUBSTITUTE(SUBSTITUTE(INDIRECT("Eurofins!"&amp;SUBSTITUTE(ADDRESS(1,MATCH(AI$3,Eurofins!$2:$2,0),4),"1","")&amp;($AN$5+$A62))," ",""),"&lt;",""))*AI$2&lt;=BS$4,"&lt;"&amp;BS$4,"&lt;"&amp;VALUE(SUBSTITUTE(SUBSTITUTE(INDIRECT("Eurofins!"&amp;SUBSTITUTE(ADDRESS(1,MATCH(AI$3,Eurofins!$2:$2,0),4),"1","")&amp;($AN$5+$A62))," ",""),"&lt;",""))*AI$2),ISNUMBER(VALUE(INDIRECT("Eurofins!"&amp;SUBSTITUTE(ADDRESS(1,MATCH(AI$3,Eurofins!$2:$2,0),4),"1","")&amp;($AN$5+$A62)))),IF(VALUE(INDIRECT("Eurofins!"&amp;SUBSTITUTE(ADDRESS(1,MATCH(AI$3,Eurofins!$2:$2,0),4),"1","")&amp;($AN$5+$A62)))*AI$2&lt;=BS$4,"&lt;"&amp;BS$4,VALUE(INDIRECT("Eurofins!"&amp;SUBSTITUTE(ADDRESS(1,MATCH(AI$3,Eurofins!$2:$2,0),4),"1","")&amp;($AN$5+$A62)))))</f>
        <v>#N/A</v>
      </c>
      <c r="AJ62" s="24" t="e">
        <f ca="1">_xlfn.IFS(INDIRECT("Eurofins!"&amp;SUBSTITUTE(ADDRESS(1,MATCH(AJ$3,Eurofins!$2:$2,0),4),"1","")&amp;($AN$5+$A62))=0,"",INDIRECT("Eurofins!"&amp;SUBSTITUTE(ADDRESS(1,MATCH(AJ$3,Eurofins!$2:$2,0),4),"1","")&amp;($AN$5+$A62))="nd","n.d.",LEFT(INDIRECT("Eurofins!"&amp;SUBSTITUTE(ADDRESS(1,MATCH(AJ$3,Eurofins!$2:$2,0),4),"1","")&amp;($AN$5+$A62)),2)="&lt; ",IF(VALUE(SUBSTITUTE(SUBSTITUTE(INDIRECT("Eurofins!"&amp;SUBSTITUTE(ADDRESS(1,MATCH(AJ$3,Eurofins!$2:$2,0),4),"1","")&amp;($AN$5+$A62))," ",""),"&lt;",""))*AJ$2&lt;=BT$4,"&lt;"&amp;BT$4,"&lt;"&amp;VALUE(SUBSTITUTE(SUBSTITUTE(INDIRECT("Eurofins!"&amp;SUBSTITUTE(ADDRESS(1,MATCH(AJ$3,Eurofins!$2:$2,0),4),"1","")&amp;($AN$5+$A62))," ",""),"&lt;",""))*AJ$2),LEFT(INDIRECT("Eurofins!"&amp;SUBSTITUTE(ADDRESS(1,MATCH(AJ$3,Eurofins!$2:$2,0),4),"1","")&amp;($AN$5+$A62)),1)="&lt;",IF(VALUE(SUBSTITUTE(SUBSTITUTE(INDIRECT("Eurofins!"&amp;SUBSTITUTE(ADDRESS(1,MATCH(AJ$3,Eurofins!$2:$2,0),4),"1","")&amp;($AN$5+$A62))," ",""),"&lt;",""))*AJ$2&lt;=BT$4,"&lt;"&amp;BT$4,"&lt;"&amp;VALUE(SUBSTITUTE(SUBSTITUTE(INDIRECT("Eurofins!"&amp;SUBSTITUTE(ADDRESS(1,MATCH(AJ$3,Eurofins!$2:$2,0),4),"1","")&amp;($AN$5+$A62))," ",""),"&lt;",""))*AJ$2),ISNUMBER(VALUE(INDIRECT("Eurofins!"&amp;SUBSTITUTE(ADDRESS(1,MATCH(AJ$3,Eurofins!$2:$2,0),4),"1","")&amp;($AN$5+$A62)))),IF(VALUE(INDIRECT("Eurofins!"&amp;SUBSTITUTE(ADDRESS(1,MATCH(AJ$3,Eurofins!$2:$2,0),4),"1","")&amp;($AN$5+$A62)))*AJ$2&lt;=BT$4,"&lt;"&amp;BT$4,VALUE(INDIRECT("Eurofins!"&amp;SUBSTITUTE(ADDRESS(1,MATCH(AJ$3,Eurofins!$2:$2,0),4),"1","")&amp;($AN$5+$A62)))))</f>
        <v>#N/A</v>
      </c>
    </row>
    <row r="63" spans="1:36" x14ac:dyDescent="0.25">
      <c r="A63">
        <f t="shared" ca="1" si="7"/>
        <v>60</v>
      </c>
      <c r="B63" t="e">
        <f t="shared" ca="1" si="6"/>
        <v>#REF!</v>
      </c>
      <c r="C63" t="str">
        <f t="shared" ca="1" si="5"/>
        <v/>
      </c>
      <c r="D63" s="22" t="e">
        <f ca="1">IF(INDIRECT("Eurofins!"&amp;SUBSTITUTE(ADDRESS(1,MATCH(D$3,Eurofins!$2:$2,0),4),"1","")&amp;($AN$5+$A63))=0,"",INDIRECT("Eurofins!"&amp;SUBSTITUTE(ADDRESS(1,MATCH(D$3,Eurofins!$2:$2,0),4),"1","")&amp;($AN$5+$A63)))</f>
        <v>#N/A</v>
      </c>
      <c r="E63" s="22" t="e">
        <f ca="1">_xlfn.IFS(INDIRECT("Eurofins!"&amp;SUBSTITUTE(ADDRESS(1,MATCH(E$3,Eurofins!$2:$2,0),4),"1","")&amp;($AN$5+$A63))=0,"",INDIRECT("Eurofins!"&amp;SUBSTITUTE(ADDRESS(1,MATCH(E$3,Eurofins!$2:$2,0),4),"1","")&amp;($AN$5+$A63))="nd","n.d.",LEFT(INDIRECT("Eurofins!"&amp;SUBSTITUTE(ADDRESS(1,MATCH(E$3,Eurofins!$2:$2,0),4),"1","")&amp;($AN$5+$A63)),2)="&lt; ","&lt;&lt;",LEFT(INDIRECT("Eurofins!"&amp;SUBSTITUTE(ADDRESS(1,MATCH(E$3,Eurofins!$2:$2,0),4),"1","")&amp;($AN$5+$A63)),1)="&lt;","&lt;",NOT(ISERROR(VALUE(INDIRECT("Eurofins!"&amp;SUBSTITUTE(ADDRESS(1,MATCH(E$3,Eurofins!$2:$2,0),4),"1","")&amp;($AN$5+$A63))))),VALUE(INDIRECT("Eurofins!"&amp;SUBSTITUTE(ADDRESS(1,MATCH(E$3,Eurofins!$2:$2,0),4),"1","")&amp;($AN$5+$A63))))</f>
        <v>#N/A</v>
      </c>
      <c r="F63" s="22" t="e">
        <f ca="1">_xlfn.IFS(INDIRECT("Eurofins!"&amp;SUBSTITUTE(ADDRESS(1,MATCH(F$3,Eurofins!$2:$2,0),4),"1","")&amp;($AN$5+$A63))=0,"",INDIRECT("Eurofins!"&amp;SUBSTITUTE(ADDRESS(1,MATCH(F$3,Eurofins!$2:$2,0),4),"1","")&amp;($AN$5+$A63))="nd","n.d.",LEFT(INDIRECT("Eurofins!"&amp;SUBSTITUTE(ADDRESS(1,MATCH(F$3,Eurofins!$2:$2,0),4),"1","")&amp;($AN$5+$A63)),2)="&lt; ","&lt;&lt;",LEFT(INDIRECT("Eurofins!"&amp;SUBSTITUTE(ADDRESS(1,MATCH(F$3,Eurofins!$2:$2,0),4),"1","")&amp;($AN$5+$A63)),1)="&lt;","&lt;",NOT(ISERROR(VALUE(INDIRECT("Eurofins!"&amp;SUBSTITUTE(ADDRESS(1,MATCH(F$3,Eurofins!$2:$2,0),4),"1","")&amp;($AN$5+$A63))))),VALUE(INDIRECT("Eurofins!"&amp;SUBSTITUTE(ADDRESS(1,MATCH(F$3,Eurofins!$2:$2,0),4),"1","")&amp;($AN$5+$A63))))</f>
        <v>#N/A</v>
      </c>
      <c r="G63" s="24" t="e">
        <f ca="1" xml:space="preserve">
_xlfn.LET(_xlpm.GetVal,INDIRECT("Eurofins!"&amp;SUBSTITUTE(ADDRESS(1,MATCH(G$3,Eurofins!$2:$2,0),4),"1","")&amp;($AN$5+$A63)),_xlfn.IFS(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63" s="24" t="e">
        <f ca="1" xml:space="preserve">
_xlfn.LET(_xlpm.GetVal,INDIRECT("Eurofins!"&amp;SUBSTITUTE(ADDRESS(1,MATCH(H$3,Eurofins!$2:$2,0),4),"1","")&amp;($AN$5+$A63)),_xlfn.IFS(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63" s="24" t="e">
        <f ca="1" xml:space="preserve">
_xlfn.LET(_xlpm.GetVal,INDIRECT("Eurofins!"&amp;SUBSTITUTE(ADDRESS(1,MATCH(I$3,Eurofins!$2:$2,0),4),"1","")&amp;($AN$5+$A63)),_xlfn.IFS(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63" s="24" t="e">
        <f ca="1" xml:space="preserve">
_xlfn.LET(_xlpm.GetVal,INDIRECT("Eurofins!"&amp;SUBSTITUTE(ADDRESS(1,MATCH(J$3,Eurofins!$2:$2,0),4),"1","")&amp;($AN$5+$A63)),_xlfn.IFS(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63" s="24" t="e">
        <f ca="1" xml:space="preserve">
_xlfn.LET(_xlpm.GetVal,INDIRECT("Eurofins!"&amp;SUBSTITUTE(ADDRESS(1,MATCH(K$3,Eurofins!$2:$2,0),4),"1","")&amp;($AN$5+$A63)),_xlfn.IFS(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63" s="24" t="e">
        <f ca="1" xml:space="preserve">
_xlfn.LET(_xlpm.GetVal,INDIRECT("Eurofins!"&amp;SUBSTITUTE(ADDRESS(1,MATCH(L$3,Eurofins!$2:$2,0),4),"1","")&amp;($AN$5+$A63)),_xlfn.IFS(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63" s="24" t="e">
        <f ca="1" xml:space="preserve">
_xlfn.LET(_xlpm.GetVal,INDIRECT("Eurofins!"&amp;SUBSTITUTE(ADDRESS(1,MATCH(M$3,Eurofins!$2:$2,0),4),"1","")&amp;($AN$5+$A63)),_xlfn.IFS(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63" s="24" t="e">
        <f ca="1" xml:space="preserve">
_xlfn.LET(_xlpm.GetVal,INDIRECT("Eurofins!"&amp;SUBSTITUTE(ADDRESS(1,MATCH(N$3,Eurofins!$2:$2,0),4),"1","")&amp;($AN$5+$A63)),_xlfn.IFS(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63" s="24" t="e">
        <f ca="1" xml:space="preserve">
_xlfn.LET(_xlpm.GetVal,INDIRECT("Eurofins!"&amp;SUBSTITUTE(ADDRESS(1,MATCH(O$3,Eurofins!$2:$2,0),4),"1","")&amp;($AN$5+$A63)),_xlfn.IFS(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63" s="27" t="e">
        <f ca="1">_xlfn.LET(_xlpm.GetVal,INDIRECT("Eurofins!"&amp;SUBSTITUTE(ADDRESS(1,MATCH(P$3,Eurofins!$2:$2,0),4),"1","")&amp;($AN$5+$A63)),
_xlfn.IFS(
(_xlpm.GetVal)=0,
IF($AR$23,IF(INDIRECT("Eurofins!"&amp;$AR$28&amp;($AN$5+$A63))="nd","n.d.",VALUE(INDIRECT("Eurofins!"&amp;$AR$28&amp;($AN$5+$A63)))),""),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63" s="27" t="e">
        <f ca="1">_xlfn.LET(_xlpm.GetVal,INDIRECT("Eurofins!"&amp;SUBSTITUTE(ADDRESS(1,MATCH(Q$3,Eurofins!$2:$2,0),4),"1","")&amp;($AN$5+$A63)),
_xlfn.IFS(
(_xlpm.GetVal)=0,
IF($AR$15,IF(INDIRECT("Eurofins!"&amp;$AR$20&amp;($AN$5+$A63))="nd","n.d.",VALUE(INDIRECT("Eurofins!"&amp;$AR$20&amp;($AN$5+$A63)))),""),
(_xlpm.GetVal)="nd",
"n.d.",
LEFT(_xlpm.GetVal,1)="&lt;",
IF(Q61&lt;&gt;1,"&lt;"&amp;VALUE(SUBSTITUTE(SUBSTITUTE(_xlpm.GetVal,"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63" s="24" t="e">
        <f ca="1" xml:space="preserve">
_xlfn.LET(_xlpm.GetVal,INDIRECT("Eurofins!"&amp;SUBSTITUTE(ADDRESS(1,MATCH(R$3,Eurofins!$2:$2,0),4),"1","")&amp;($AN$5+$A63)),_xlfn.IFS(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63" s="24" t="e">
        <f ca="1" xml:space="preserve">
_xlfn.LET(_xlpm.GetVal,INDIRECT("Eurofins!"&amp;SUBSTITUTE(ADDRESS(1,MATCH(S$3,Eurofins!$2:$2,0),4),"1","")&amp;($AN$5+$A63)),_xlfn.IFS(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63" s="24" t="e">
        <f ca="1" xml:space="preserve">
_xlfn.LET(_xlpm.GetVal,INDIRECT("Eurofins!"&amp;SUBSTITUTE(ADDRESS(1,MATCH(T$3,Eurofins!$2:$2,0),4),"1","")&amp;($AN$5+$A63)),_xlfn.IFS(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63" s="24" t="e">
        <f ca="1" xml:space="preserve">
_xlfn.LET(_xlpm.GetVal,INDIRECT("Eurofins!"&amp;SUBSTITUTE(ADDRESS(1,MATCH(U$3,Eurofins!$2:$2,0),4),"1","")&amp;($AN$5+$A63)),_xlfn.IFS(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63" s="24" t="e">
        <f ca="1" xml:space="preserve">
_xlfn.LET(_xlpm.GetVal,INDIRECT("Eurofins!"&amp;SUBSTITUTE(ADDRESS(1,MATCH(V$3,Eurofins!$2:$2,0),4),"1","")&amp;($AN$5+$A63)),_xlfn.IFS(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63" s="24" t="e">
        <f ca="1" xml:space="preserve">
_xlfn.LET(_xlpm.GetVal,INDIRECT("Eurofins!"&amp;SUBSTITUTE(ADDRESS(1,MATCH(W$3,Eurofins!$2:$2,0),4),"1","")&amp;($AN$5+$A63)),_xlfn.IFS(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63" s="24" t="e">
        <f ca="1" xml:space="preserve">
_xlfn.LET(_xlpm.GetVal,INDIRECT("Eurofins!"&amp;SUBSTITUTE(ADDRESS(1,MATCH(X$3,Eurofins!$2:$2,0),4),"1","")&amp;($AN$5+$A63)),_xlfn.IFS(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63" s="24" t="e">
        <f ca="1" xml:space="preserve">
_xlfn.LET(_xlpm.GetVal,INDIRECT("Eurofins!"&amp;SUBSTITUTE(ADDRESS(1,MATCH(Y$3,Eurofins!$2:$2,0),4),"1","")&amp;($AN$5+$A63)),_xlfn.IFS(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63" s="24" t="e">
        <f ca="1" xml:space="preserve">
_xlfn.LET(_xlpm.GetVal,INDIRECT("Eurofins!"&amp;SUBSTITUTE(ADDRESS(1,MATCH(Z$3,Eurofins!$2:$2,0),4),"1","")&amp;($AN$5+$A63)),_xlfn.IFS(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63" s="24" t="e">
        <f ca="1" xml:space="preserve">
_xlfn.LET(_xlpm.GetVal,INDIRECT("Eurofins!"&amp;SUBSTITUTE(ADDRESS(1,MATCH(AA$3,Eurofins!$2:$2,0),4),"1","")&amp;($AN$5+$A63)),_xlfn.IFS(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63" s="24" t="e">
        <f ca="1" xml:space="preserve">
_xlfn.LET(_xlpm.GetVal,INDIRECT("Eurofins!"&amp;SUBSTITUTE(ADDRESS(1,MATCH(AB$3,Eurofins!$2:$2,0),4),"1","")&amp;($AN$5+$A63)),_xlfn.IFS(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63" s="24" t="e">
        <f ca="1" xml:space="preserve">
_xlfn.LET(_xlpm.GetVal,INDIRECT("Eurofins!"&amp;SUBSTITUTE(ADDRESS(1,MATCH(AC$3,Eurofins!$2:$2,0),4),"1","")&amp;($AN$5+$A63)),_xlfn.IFS(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63" s="24" t="e">
        <f ca="1" xml:space="preserve">
_xlfn.LET(_xlpm.GetVal,INDIRECT("Eurofins!"&amp;SUBSTITUTE(ADDRESS(1,MATCH(AD$3,Eurofins!$2:$2,0),4),"1","")&amp;($AN$5+$A63)),_xlfn.IFS(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63" s="24" t="e">
        <f ca="1" xml:space="preserve">
_xlfn.LET(_xlpm.GetVal,INDIRECT("Eurofins!"&amp;SUBSTITUTE(ADDRESS(1,MATCH(AE$3,Eurofins!$2:$2,0),4),"1","")&amp;($AN$5+$A63)),_xlfn.IFS(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63" s="24" t="e">
        <f ca="1" xml:space="preserve">
_xlfn.LET(_xlpm.GetVal,INDIRECT("Eurofins!"&amp;SUBSTITUTE(ADDRESS(1,MATCH(AF$3,Eurofins!$2:$2,0),4),"1","")&amp;($AN$5+$A63)),_xlfn.IFS(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63" s="24" t="e">
        <f ca="1" xml:space="preserve">
_xlfn.LET(_xlpm.GetVal,INDIRECT("Eurofins!"&amp;SUBSTITUTE(ADDRESS(1,MATCH(AG$3,Eurofins!$2:$2,0),4),"1","")&amp;($AN$5+$A63)),_xlfn.IFS(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63" s="25" t="str">
        <f ca="1">IF(SUMPRODUCT(--ISERROR(AI63:AJ63))&lt;2,IF(SUMIF(AI63:AJ63,"&lt;&gt;#VALUE!")&lt;=ALS_Jord_Kalk!BQ$4,"&lt;"&amp;ALS_Jord_Kalk!BQ$4,SUMIF(AI63:AJ63,"&lt;&gt;#VALUE!")),"#VALUE!")</f>
        <v>#VALUE!</v>
      </c>
      <c r="AI63" s="24" t="e">
        <f ca="1">_xlfn.IFS(INDIRECT("Eurofins!"&amp;SUBSTITUTE(ADDRESS(1,MATCH(AI$3,Eurofins!$2:$2,0),4),"1","")&amp;($AN$5+$A63))=0,"",INDIRECT("Eurofins!"&amp;SUBSTITUTE(ADDRESS(1,MATCH(AI$3,Eurofins!$2:$2,0),4),"1","")&amp;($AN$5+$A63))="nd","n.d.",LEFT(INDIRECT("Eurofins!"&amp;SUBSTITUTE(ADDRESS(1,MATCH(AI$3,Eurofins!$2:$2,0),4),"1","")&amp;($AN$5+$A63)),2)="&lt; ",IF(VALUE(SUBSTITUTE(SUBSTITUTE(INDIRECT("Eurofins!"&amp;SUBSTITUTE(ADDRESS(1,MATCH(AI$3,Eurofins!$2:$2,0),4),"1","")&amp;($AN$5+$A63))," ",""),"&lt;",""))*AI$2&lt;=BS$4,"&lt;"&amp;BS$4,"&lt;"&amp;VALUE(SUBSTITUTE(SUBSTITUTE(INDIRECT("Eurofins!"&amp;SUBSTITUTE(ADDRESS(1,MATCH(AI$3,Eurofins!$2:$2,0),4),"1","")&amp;($AN$5+$A63))," ",""),"&lt;",""))*AI$2),LEFT(INDIRECT("Eurofins!"&amp;SUBSTITUTE(ADDRESS(1,MATCH(AI$3,Eurofins!$2:$2,0),4),"1","")&amp;($AN$5+$A63)),1)="&lt;",IF(VALUE(SUBSTITUTE(SUBSTITUTE(INDIRECT("Eurofins!"&amp;SUBSTITUTE(ADDRESS(1,MATCH(AI$3,Eurofins!$2:$2,0),4),"1","")&amp;($AN$5+$A63))," ",""),"&lt;",""))*AI$2&lt;=BS$4,"&lt;"&amp;BS$4,"&lt;"&amp;VALUE(SUBSTITUTE(SUBSTITUTE(INDIRECT("Eurofins!"&amp;SUBSTITUTE(ADDRESS(1,MATCH(AI$3,Eurofins!$2:$2,0),4),"1","")&amp;($AN$5+$A63))," ",""),"&lt;",""))*AI$2),ISNUMBER(VALUE(INDIRECT("Eurofins!"&amp;SUBSTITUTE(ADDRESS(1,MATCH(AI$3,Eurofins!$2:$2,0),4),"1","")&amp;($AN$5+$A63)))),IF(VALUE(INDIRECT("Eurofins!"&amp;SUBSTITUTE(ADDRESS(1,MATCH(AI$3,Eurofins!$2:$2,0),4),"1","")&amp;($AN$5+$A63)))*AI$2&lt;=BS$4,"&lt;"&amp;BS$4,VALUE(INDIRECT("Eurofins!"&amp;SUBSTITUTE(ADDRESS(1,MATCH(AI$3,Eurofins!$2:$2,0),4),"1","")&amp;($AN$5+$A63)))))</f>
        <v>#N/A</v>
      </c>
      <c r="AJ63" s="24" t="e">
        <f ca="1">_xlfn.IFS(INDIRECT("Eurofins!"&amp;SUBSTITUTE(ADDRESS(1,MATCH(AJ$3,Eurofins!$2:$2,0),4),"1","")&amp;($AN$5+$A63))=0,"",INDIRECT("Eurofins!"&amp;SUBSTITUTE(ADDRESS(1,MATCH(AJ$3,Eurofins!$2:$2,0),4),"1","")&amp;($AN$5+$A63))="nd","n.d.",LEFT(INDIRECT("Eurofins!"&amp;SUBSTITUTE(ADDRESS(1,MATCH(AJ$3,Eurofins!$2:$2,0),4),"1","")&amp;($AN$5+$A63)),2)="&lt; ",IF(VALUE(SUBSTITUTE(SUBSTITUTE(INDIRECT("Eurofins!"&amp;SUBSTITUTE(ADDRESS(1,MATCH(AJ$3,Eurofins!$2:$2,0),4),"1","")&amp;($AN$5+$A63))," ",""),"&lt;",""))*AJ$2&lt;=BT$4,"&lt;"&amp;BT$4,"&lt;"&amp;VALUE(SUBSTITUTE(SUBSTITUTE(INDIRECT("Eurofins!"&amp;SUBSTITUTE(ADDRESS(1,MATCH(AJ$3,Eurofins!$2:$2,0),4),"1","")&amp;($AN$5+$A63))," ",""),"&lt;",""))*AJ$2),LEFT(INDIRECT("Eurofins!"&amp;SUBSTITUTE(ADDRESS(1,MATCH(AJ$3,Eurofins!$2:$2,0),4),"1","")&amp;($AN$5+$A63)),1)="&lt;",IF(VALUE(SUBSTITUTE(SUBSTITUTE(INDIRECT("Eurofins!"&amp;SUBSTITUTE(ADDRESS(1,MATCH(AJ$3,Eurofins!$2:$2,0),4),"1","")&amp;($AN$5+$A63))," ",""),"&lt;",""))*AJ$2&lt;=BT$4,"&lt;"&amp;BT$4,"&lt;"&amp;VALUE(SUBSTITUTE(SUBSTITUTE(INDIRECT("Eurofins!"&amp;SUBSTITUTE(ADDRESS(1,MATCH(AJ$3,Eurofins!$2:$2,0),4),"1","")&amp;($AN$5+$A63))," ",""),"&lt;",""))*AJ$2),ISNUMBER(VALUE(INDIRECT("Eurofins!"&amp;SUBSTITUTE(ADDRESS(1,MATCH(AJ$3,Eurofins!$2:$2,0),4),"1","")&amp;($AN$5+$A63)))),IF(VALUE(INDIRECT("Eurofins!"&amp;SUBSTITUTE(ADDRESS(1,MATCH(AJ$3,Eurofins!$2:$2,0),4),"1","")&amp;($AN$5+$A63)))*AJ$2&lt;=BT$4,"&lt;"&amp;BT$4,VALUE(INDIRECT("Eurofins!"&amp;SUBSTITUTE(ADDRESS(1,MATCH(AJ$3,Eurofins!$2:$2,0),4),"1","")&amp;($AN$5+$A63)))))</f>
        <v>#N/A</v>
      </c>
    </row>
    <row r="64" spans="1:36" x14ac:dyDescent="0.25">
      <c r="A64">
        <f t="shared" ca="1" si="7"/>
        <v>61</v>
      </c>
      <c r="B64" t="e">
        <f t="shared" ca="1" si="6"/>
        <v>#REF!</v>
      </c>
      <c r="C64" t="str">
        <f t="shared" ca="1" si="5"/>
        <v/>
      </c>
      <c r="D64" s="22" t="e">
        <f ca="1">IF(INDIRECT("Eurofins!"&amp;SUBSTITUTE(ADDRESS(1,MATCH(D$3,Eurofins!$2:$2,0),4),"1","")&amp;($AN$5+$A64))=0,"",INDIRECT("Eurofins!"&amp;SUBSTITUTE(ADDRESS(1,MATCH(D$3,Eurofins!$2:$2,0),4),"1","")&amp;($AN$5+$A64)))</f>
        <v>#N/A</v>
      </c>
      <c r="E64" s="22" t="e">
        <f ca="1">_xlfn.IFS(INDIRECT("Eurofins!"&amp;SUBSTITUTE(ADDRESS(1,MATCH(E$3,Eurofins!$2:$2,0),4),"1","")&amp;($AN$5+$A64))=0,"",INDIRECT("Eurofins!"&amp;SUBSTITUTE(ADDRESS(1,MATCH(E$3,Eurofins!$2:$2,0),4),"1","")&amp;($AN$5+$A64))="nd","n.d.",LEFT(INDIRECT("Eurofins!"&amp;SUBSTITUTE(ADDRESS(1,MATCH(E$3,Eurofins!$2:$2,0),4),"1","")&amp;($AN$5+$A64)),2)="&lt; ","&lt;&lt;",LEFT(INDIRECT("Eurofins!"&amp;SUBSTITUTE(ADDRESS(1,MATCH(E$3,Eurofins!$2:$2,0),4),"1","")&amp;($AN$5+$A64)),1)="&lt;","&lt;",NOT(ISERROR(VALUE(INDIRECT("Eurofins!"&amp;SUBSTITUTE(ADDRESS(1,MATCH(E$3,Eurofins!$2:$2,0),4),"1","")&amp;($AN$5+$A64))))),VALUE(INDIRECT("Eurofins!"&amp;SUBSTITUTE(ADDRESS(1,MATCH(E$3,Eurofins!$2:$2,0),4),"1","")&amp;($AN$5+$A64))))</f>
        <v>#N/A</v>
      </c>
      <c r="F64" s="22" t="e">
        <f ca="1">_xlfn.IFS(INDIRECT("Eurofins!"&amp;SUBSTITUTE(ADDRESS(1,MATCH(F$3,Eurofins!$2:$2,0),4),"1","")&amp;($AN$5+$A64))=0,"",INDIRECT("Eurofins!"&amp;SUBSTITUTE(ADDRESS(1,MATCH(F$3,Eurofins!$2:$2,0),4),"1","")&amp;($AN$5+$A64))="nd","n.d.",LEFT(INDIRECT("Eurofins!"&amp;SUBSTITUTE(ADDRESS(1,MATCH(F$3,Eurofins!$2:$2,0),4),"1","")&amp;($AN$5+$A64)),2)="&lt; ","&lt;&lt;",LEFT(INDIRECT("Eurofins!"&amp;SUBSTITUTE(ADDRESS(1,MATCH(F$3,Eurofins!$2:$2,0),4),"1","")&amp;($AN$5+$A64)),1)="&lt;","&lt;",NOT(ISERROR(VALUE(INDIRECT("Eurofins!"&amp;SUBSTITUTE(ADDRESS(1,MATCH(F$3,Eurofins!$2:$2,0),4),"1","")&amp;($AN$5+$A64))))),VALUE(INDIRECT("Eurofins!"&amp;SUBSTITUTE(ADDRESS(1,MATCH(F$3,Eurofins!$2:$2,0),4),"1","")&amp;($AN$5+$A64))))</f>
        <v>#N/A</v>
      </c>
      <c r="G64" s="24" t="e">
        <f ca="1" xml:space="preserve">
_xlfn.LET(_xlpm.GetVal,INDIRECT("Eurofins!"&amp;SUBSTITUTE(ADDRESS(1,MATCH(G$3,Eurofins!$2:$2,0),4),"1","")&amp;($AN$5+$A64)),_xlfn.IFS(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64" s="24" t="e">
        <f ca="1" xml:space="preserve">
_xlfn.LET(_xlpm.GetVal,INDIRECT("Eurofins!"&amp;SUBSTITUTE(ADDRESS(1,MATCH(H$3,Eurofins!$2:$2,0),4),"1","")&amp;($AN$5+$A64)),_xlfn.IFS(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64" s="24" t="e">
        <f ca="1" xml:space="preserve">
_xlfn.LET(_xlpm.GetVal,INDIRECT("Eurofins!"&amp;SUBSTITUTE(ADDRESS(1,MATCH(I$3,Eurofins!$2:$2,0),4),"1","")&amp;($AN$5+$A64)),_xlfn.IFS(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64" s="24" t="e">
        <f ca="1" xml:space="preserve">
_xlfn.LET(_xlpm.GetVal,INDIRECT("Eurofins!"&amp;SUBSTITUTE(ADDRESS(1,MATCH(J$3,Eurofins!$2:$2,0),4),"1","")&amp;($AN$5+$A64)),_xlfn.IFS(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64" s="24" t="e">
        <f ca="1" xml:space="preserve">
_xlfn.LET(_xlpm.GetVal,INDIRECT("Eurofins!"&amp;SUBSTITUTE(ADDRESS(1,MATCH(K$3,Eurofins!$2:$2,0),4),"1","")&amp;($AN$5+$A64)),_xlfn.IFS(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64" s="24" t="e">
        <f ca="1" xml:space="preserve">
_xlfn.LET(_xlpm.GetVal,INDIRECT("Eurofins!"&amp;SUBSTITUTE(ADDRESS(1,MATCH(L$3,Eurofins!$2:$2,0),4),"1","")&amp;($AN$5+$A64)),_xlfn.IFS(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64" s="24" t="e">
        <f ca="1" xml:space="preserve">
_xlfn.LET(_xlpm.GetVal,INDIRECT("Eurofins!"&amp;SUBSTITUTE(ADDRESS(1,MATCH(M$3,Eurofins!$2:$2,0),4),"1","")&amp;($AN$5+$A64)),_xlfn.IFS(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64" s="24" t="e">
        <f ca="1" xml:space="preserve">
_xlfn.LET(_xlpm.GetVal,INDIRECT("Eurofins!"&amp;SUBSTITUTE(ADDRESS(1,MATCH(N$3,Eurofins!$2:$2,0),4),"1","")&amp;($AN$5+$A64)),_xlfn.IFS(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64" s="24" t="e">
        <f ca="1" xml:space="preserve">
_xlfn.LET(_xlpm.GetVal,INDIRECT("Eurofins!"&amp;SUBSTITUTE(ADDRESS(1,MATCH(O$3,Eurofins!$2:$2,0),4),"1","")&amp;($AN$5+$A64)),_xlfn.IFS(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64" s="27" t="e">
        <f ca="1">_xlfn.LET(_xlpm.GetVal,INDIRECT("Eurofins!"&amp;SUBSTITUTE(ADDRESS(1,MATCH(P$3,Eurofins!$2:$2,0),4),"1","")&amp;($AN$5+$A64)),
_xlfn.IFS(
(_xlpm.GetVal)=0,
IF($AR$23,IF(INDIRECT("Eurofins!"&amp;$AR$28&amp;($AN$5+$A64))="nd","n.d.",VALUE(INDIRECT("Eurofins!"&amp;$AR$28&amp;($AN$5+$A64)))),""),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64" s="27" t="e">
        <f ca="1">_xlfn.LET(_xlpm.GetVal,INDIRECT("Eurofins!"&amp;SUBSTITUTE(ADDRESS(1,MATCH(Q$3,Eurofins!$2:$2,0),4),"1","")&amp;($AN$5+$A64)),
_xlfn.IFS(
(_xlpm.GetVal)=0,
IF($AR$15,IF(INDIRECT("Eurofins!"&amp;$AR$20&amp;($AN$5+$A64))="nd","n.d.",VALUE(INDIRECT("Eurofins!"&amp;$AR$20&amp;($AN$5+$A64)))),""),
(_xlpm.GetVal)="nd",
"n.d.",
LEFT(_xlpm.GetVal,1)="&lt;",
IF(Q62&lt;&gt;1,"&lt;"&amp;VALUE(SUBSTITUTE(SUBSTITUTE(_xlpm.GetVal,"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64" s="24" t="e">
        <f ca="1" xml:space="preserve">
_xlfn.LET(_xlpm.GetVal,INDIRECT("Eurofins!"&amp;SUBSTITUTE(ADDRESS(1,MATCH(R$3,Eurofins!$2:$2,0),4),"1","")&amp;($AN$5+$A64)),_xlfn.IFS(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64" s="24" t="e">
        <f ca="1" xml:space="preserve">
_xlfn.LET(_xlpm.GetVal,INDIRECT("Eurofins!"&amp;SUBSTITUTE(ADDRESS(1,MATCH(S$3,Eurofins!$2:$2,0),4),"1","")&amp;($AN$5+$A64)),_xlfn.IFS(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64" s="24" t="e">
        <f ca="1" xml:space="preserve">
_xlfn.LET(_xlpm.GetVal,INDIRECT("Eurofins!"&amp;SUBSTITUTE(ADDRESS(1,MATCH(T$3,Eurofins!$2:$2,0),4),"1","")&amp;($AN$5+$A64)),_xlfn.IFS(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64" s="24" t="e">
        <f ca="1" xml:space="preserve">
_xlfn.LET(_xlpm.GetVal,INDIRECT("Eurofins!"&amp;SUBSTITUTE(ADDRESS(1,MATCH(U$3,Eurofins!$2:$2,0),4),"1","")&amp;($AN$5+$A64)),_xlfn.IFS(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64" s="24" t="e">
        <f ca="1" xml:space="preserve">
_xlfn.LET(_xlpm.GetVal,INDIRECT("Eurofins!"&amp;SUBSTITUTE(ADDRESS(1,MATCH(V$3,Eurofins!$2:$2,0),4),"1","")&amp;($AN$5+$A64)),_xlfn.IFS(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64" s="24" t="e">
        <f ca="1" xml:space="preserve">
_xlfn.LET(_xlpm.GetVal,INDIRECT("Eurofins!"&amp;SUBSTITUTE(ADDRESS(1,MATCH(W$3,Eurofins!$2:$2,0),4),"1","")&amp;($AN$5+$A64)),_xlfn.IFS(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64" s="24" t="e">
        <f ca="1" xml:space="preserve">
_xlfn.LET(_xlpm.GetVal,INDIRECT("Eurofins!"&amp;SUBSTITUTE(ADDRESS(1,MATCH(X$3,Eurofins!$2:$2,0),4),"1","")&amp;($AN$5+$A64)),_xlfn.IFS(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64" s="24" t="e">
        <f ca="1" xml:space="preserve">
_xlfn.LET(_xlpm.GetVal,INDIRECT("Eurofins!"&amp;SUBSTITUTE(ADDRESS(1,MATCH(Y$3,Eurofins!$2:$2,0),4),"1","")&amp;($AN$5+$A64)),_xlfn.IFS(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64" s="24" t="e">
        <f ca="1" xml:space="preserve">
_xlfn.LET(_xlpm.GetVal,INDIRECT("Eurofins!"&amp;SUBSTITUTE(ADDRESS(1,MATCH(Z$3,Eurofins!$2:$2,0),4),"1","")&amp;($AN$5+$A64)),_xlfn.IFS(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64" s="24" t="e">
        <f ca="1" xml:space="preserve">
_xlfn.LET(_xlpm.GetVal,INDIRECT("Eurofins!"&amp;SUBSTITUTE(ADDRESS(1,MATCH(AA$3,Eurofins!$2:$2,0),4),"1","")&amp;($AN$5+$A64)),_xlfn.IFS(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64" s="24" t="e">
        <f ca="1" xml:space="preserve">
_xlfn.LET(_xlpm.GetVal,INDIRECT("Eurofins!"&amp;SUBSTITUTE(ADDRESS(1,MATCH(AB$3,Eurofins!$2:$2,0),4),"1","")&amp;($AN$5+$A64)),_xlfn.IFS(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64" s="24" t="e">
        <f ca="1" xml:space="preserve">
_xlfn.LET(_xlpm.GetVal,INDIRECT("Eurofins!"&amp;SUBSTITUTE(ADDRESS(1,MATCH(AC$3,Eurofins!$2:$2,0),4),"1","")&amp;($AN$5+$A64)),_xlfn.IFS(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64" s="24" t="e">
        <f ca="1" xml:space="preserve">
_xlfn.LET(_xlpm.GetVal,INDIRECT("Eurofins!"&amp;SUBSTITUTE(ADDRESS(1,MATCH(AD$3,Eurofins!$2:$2,0),4),"1","")&amp;($AN$5+$A64)),_xlfn.IFS(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64" s="24" t="e">
        <f ca="1" xml:space="preserve">
_xlfn.LET(_xlpm.GetVal,INDIRECT("Eurofins!"&amp;SUBSTITUTE(ADDRESS(1,MATCH(AE$3,Eurofins!$2:$2,0),4),"1","")&amp;($AN$5+$A64)),_xlfn.IFS(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64" s="24" t="e">
        <f ca="1" xml:space="preserve">
_xlfn.LET(_xlpm.GetVal,INDIRECT("Eurofins!"&amp;SUBSTITUTE(ADDRESS(1,MATCH(AF$3,Eurofins!$2:$2,0),4),"1","")&amp;($AN$5+$A64)),_xlfn.IFS(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64" s="24" t="e">
        <f ca="1" xml:space="preserve">
_xlfn.LET(_xlpm.GetVal,INDIRECT("Eurofins!"&amp;SUBSTITUTE(ADDRESS(1,MATCH(AG$3,Eurofins!$2:$2,0),4),"1","")&amp;($AN$5+$A64)),_xlfn.IFS(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64" s="25" t="str">
        <f ca="1">IF(SUMPRODUCT(--ISERROR(AI64:AJ64))&lt;2,IF(SUMIF(AI64:AJ64,"&lt;&gt;#VALUE!")&lt;=ALS_Jord_Kalk!BQ$4,"&lt;"&amp;ALS_Jord_Kalk!BQ$4,SUMIF(AI64:AJ64,"&lt;&gt;#VALUE!")),"#VALUE!")</f>
        <v>#VALUE!</v>
      </c>
      <c r="AI64" s="24" t="e">
        <f ca="1">_xlfn.IFS(INDIRECT("Eurofins!"&amp;SUBSTITUTE(ADDRESS(1,MATCH(AI$3,Eurofins!$2:$2,0),4),"1","")&amp;($AN$5+$A64))=0,"",INDIRECT("Eurofins!"&amp;SUBSTITUTE(ADDRESS(1,MATCH(AI$3,Eurofins!$2:$2,0),4),"1","")&amp;($AN$5+$A64))="nd","n.d.",LEFT(INDIRECT("Eurofins!"&amp;SUBSTITUTE(ADDRESS(1,MATCH(AI$3,Eurofins!$2:$2,0),4),"1","")&amp;($AN$5+$A64)),2)="&lt; ",IF(VALUE(SUBSTITUTE(SUBSTITUTE(INDIRECT("Eurofins!"&amp;SUBSTITUTE(ADDRESS(1,MATCH(AI$3,Eurofins!$2:$2,0),4),"1","")&amp;($AN$5+$A64))," ",""),"&lt;",""))*AI$2&lt;=BS$4,"&lt;"&amp;BS$4,"&lt;"&amp;VALUE(SUBSTITUTE(SUBSTITUTE(INDIRECT("Eurofins!"&amp;SUBSTITUTE(ADDRESS(1,MATCH(AI$3,Eurofins!$2:$2,0),4),"1","")&amp;($AN$5+$A64))," ",""),"&lt;",""))*AI$2),LEFT(INDIRECT("Eurofins!"&amp;SUBSTITUTE(ADDRESS(1,MATCH(AI$3,Eurofins!$2:$2,0),4),"1","")&amp;($AN$5+$A64)),1)="&lt;",IF(VALUE(SUBSTITUTE(SUBSTITUTE(INDIRECT("Eurofins!"&amp;SUBSTITUTE(ADDRESS(1,MATCH(AI$3,Eurofins!$2:$2,0),4),"1","")&amp;($AN$5+$A64))," ",""),"&lt;",""))*AI$2&lt;=BS$4,"&lt;"&amp;BS$4,"&lt;"&amp;VALUE(SUBSTITUTE(SUBSTITUTE(INDIRECT("Eurofins!"&amp;SUBSTITUTE(ADDRESS(1,MATCH(AI$3,Eurofins!$2:$2,0),4),"1","")&amp;($AN$5+$A64))," ",""),"&lt;",""))*AI$2),ISNUMBER(VALUE(INDIRECT("Eurofins!"&amp;SUBSTITUTE(ADDRESS(1,MATCH(AI$3,Eurofins!$2:$2,0),4),"1","")&amp;($AN$5+$A64)))),IF(VALUE(INDIRECT("Eurofins!"&amp;SUBSTITUTE(ADDRESS(1,MATCH(AI$3,Eurofins!$2:$2,0),4),"1","")&amp;($AN$5+$A64)))*AI$2&lt;=BS$4,"&lt;"&amp;BS$4,VALUE(INDIRECT("Eurofins!"&amp;SUBSTITUTE(ADDRESS(1,MATCH(AI$3,Eurofins!$2:$2,0),4),"1","")&amp;($AN$5+$A64)))))</f>
        <v>#N/A</v>
      </c>
      <c r="AJ64" s="24" t="e">
        <f ca="1">_xlfn.IFS(INDIRECT("Eurofins!"&amp;SUBSTITUTE(ADDRESS(1,MATCH(AJ$3,Eurofins!$2:$2,0),4),"1","")&amp;($AN$5+$A64))=0,"",INDIRECT("Eurofins!"&amp;SUBSTITUTE(ADDRESS(1,MATCH(AJ$3,Eurofins!$2:$2,0),4),"1","")&amp;($AN$5+$A64))="nd","n.d.",LEFT(INDIRECT("Eurofins!"&amp;SUBSTITUTE(ADDRESS(1,MATCH(AJ$3,Eurofins!$2:$2,0),4),"1","")&amp;($AN$5+$A64)),2)="&lt; ",IF(VALUE(SUBSTITUTE(SUBSTITUTE(INDIRECT("Eurofins!"&amp;SUBSTITUTE(ADDRESS(1,MATCH(AJ$3,Eurofins!$2:$2,0),4),"1","")&amp;($AN$5+$A64))," ",""),"&lt;",""))*AJ$2&lt;=BT$4,"&lt;"&amp;BT$4,"&lt;"&amp;VALUE(SUBSTITUTE(SUBSTITUTE(INDIRECT("Eurofins!"&amp;SUBSTITUTE(ADDRESS(1,MATCH(AJ$3,Eurofins!$2:$2,0),4),"1","")&amp;($AN$5+$A64))," ",""),"&lt;",""))*AJ$2),LEFT(INDIRECT("Eurofins!"&amp;SUBSTITUTE(ADDRESS(1,MATCH(AJ$3,Eurofins!$2:$2,0),4),"1","")&amp;($AN$5+$A64)),1)="&lt;",IF(VALUE(SUBSTITUTE(SUBSTITUTE(INDIRECT("Eurofins!"&amp;SUBSTITUTE(ADDRESS(1,MATCH(AJ$3,Eurofins!$2:$2,0),4),"1","")&amp;($AN$5+$A64))," ",""),"&lt;",""))*AJ$2&lt;=BT$4,"&lt;"&amp;BT$4,"&lt;"&amp;VALUE(SUBSTITUTE(SUBSTITUTE(INDIRECT("Eurofins!"&amp;SUBSTITUTE(ADDRESS(1,MATCH(AJ$3,Eurofins!$2:$2,0),4),"1","")&amp;($AN$5+$A64))," ",""),"&lt;",""))*AJ$2),ISNUMBER(VALUE(INDIRECT("Eurofins!"&amp;SUBSTITUTE(ADDRESS(1,MATCH(AJ$3,Eurofins!$2:$2,0),4),"1","")&amp;($AN$5+$A64)))),IF(VALUE(INDIRECT("Eurofins!"&amp;SUBSTITUTE(ADDRESS(1,MATCH(AJ$3,Eurofins!$2:$2,0),4),"1","")&amp;($AN$5+$A64)))*AJ$2&lt;=BT$4,"&lt;"&amp;BT$4,VALUE(INDIRECT("Eurofins!"&amp;SUBSTITUTE(ADDRESS(1,MATCH(AJ$3,Eurofins!$2:$2,0),4),"1","")&amp;($AN$5+$A64)))))</f>
        <v>#N/A</v>
      </c>
    </row>
    <row r="65" spans="1:36" x14ac:dyDescent="0.25">
      <c r="A65">
        <f t="shared" ca="1" si="7"/>
        <v>62</v>
      </c>
      <c r="B65" t="e">
        <f t="shared" ca="1" si="6"/>
        <v>#REF!</v>
      </c>
      <c r="C65" t="str">
        <f t="shared" ca="1" si="5"/>
        <v/>
      </c>
      <c r="D65" s="22" t="e">
        <f ca="1">IF(INDIRECT("Eurofins!"&amp;SUBSTITUTE(ADDRESS(1,MATCH(D$3,Eurofins!$2:$2,0),4),"1","")&amp;($AN$5+$A65))=0,"",INDIRECT("Eurofins!"&amp;SUBSTITUTE(ADDRESS(1,MATCH(D$3,Eurofins!$2:$2,0),4),"1","")&amp;($AN$5+$A65)))</f>
        <v>#N/A</v>
      </c>
      <c r="E65" s="22" t="e">
        <f ca="1">_xlfn.IFS(INDIRECT("Eurofins!"&amp;SUBSTITUTE(ADDRESS(1,MATCH(E$3,Eurofins!$2:$2,0),4),"1","")&amp;($AN$5+$A65))=0,"",INDIRECT("Eurofins!"&amp;SUBSTITUTE(ADDRESS(1,MATCH(E$3,Eurofins!$2:$2,0),4),"1","")&amp;($AN$5+$A65))="nd","n.d.",LEFT(INDIRECT("Eurofins!"&amp;SUBSTITUTE(ADDRESS(1,MATCH(E$3,Eurofins!$2:$2,0),4),"1","")&amp;($AN$5+$A65)),2)="&lt; ","&lt;&lt;",LEFT(INDIRECT("Eurofins!"&amp;SUBSTITUTE(ADDRESS(1,MATCH(E$3,Eurofins!$2:$2,0),4),"1","")&amp;($AN$5+$A65)),1)="&lt;","&lt;",NOT(ISERROR(VALUE(INDIRECT("Eurofins!"&amp;SUBSTITUTE(ADDRESS(1,MATCH(E$3,Eurofins!$2:$2,0),4),"1","")&amp;($AN$5+$A65))))),VALUE(INDIRECT("Eurofins!"&amp;SUBSTITUTE(ADDRESS(1,MATCH(E$3,Eurofins!$2:$2,0),4),"1","")&amp;($AN$5+$A65))))</f>
        <v>#N/A</v>
      </c>
      <c r="F65" s="22" t="e">
        <f ca="1">_xlfn.IFS(INDIRECT("Eurofins!"&amp;SUBSTITUTE(ADDRESS(1,MATCH(F$3,Eurofins!$2:$2,0),4),"1","")&amp;($AN$5+$A65))=0,"",INDIRECT("Eurofins!"&amp;SUBSTITUTE(ADDRESS(1,MATCH(F$3,Eurofins!$2:$2,0),4),"1","")&amp;($AN$5+$A65))="nd","n.d.",LEFT(INDIRECT("Eurofins!"&amp;SUBSTITUTE(ADDRESS(1,MATCH(F$3,Eurofins!$2:$2,0),4),"1","")&amp;($AN$5+$A65)),2)="&lt; ","&lt;&lt;",LEFT(INDIRECT("Eurofins!"&amp;SUBSTITUTE(ADDRESS(1,MATCH(F$3,Eurofins!$2:$2,0),4),"1","")&amp;($AN$5+$A65)),1)="&lt;","&lt;",NOT(ISERROR(VALUE(INDIRECT("Eurofins!"&amp;SUBSTITUTE(ADDRESS(1,MATCH(F$3,Eurofins!$2:$2,0),4),"1","")&amp;($AN$5+$A65))))),VALUE(INDIRECT("Eurofins!"&amp;SUBSTITUTE(ADDRESS(1,MATCH(F$3,Eurofins!$2:$2,0),4),"1","")&amp;($AN$5+$A65))))</f>
        <v>#N/A</v>
      </c>
      <c r="G65" s="24" t="e">
        <f ca="1" xml:space="preserve">
_xlfn.LET(_xlpm.GetVal,INDIRECT("Eurofins!"&amp;SUBSTITUTE(ADDRESS(1,MATCH(G$3,Eurofins!$2:$2,0),4),"1","")&amp;($AN$5+$A65)),_xlfn.IFS(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65" s="24" t="e">
        <f ca="1" xml:space="preserve">
_xlfn.LET(_xlpm.GetVal,INDIRECT("Eurofins!"&amp;SUBSTITUTE(ADDRESS(1,MATCH(H$3,Eurofins!$2:$2,0),4),"1","")&amp;($AN$5+$A65)),_xlfn.IFS(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65" s="24" t="e">
        <f ca="1" xml:space="preserve">
_xlfn.LET(_xlpm.GetVal,INDIRECT("Eurofins!"&amp;SUBSTITUTE(ADDRESS(1,MATCH(I$3,Eurofins!$2:$2,0),4),"1","")&amp;($AN$5+$A65)),_xlfn.IFS(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65" s="24" t="e">
        <f ca="1" xml:space="preserve">
_xlfn.LET(_xlpm.GetVal,INDIRECT("Eurofins!"&amp;SUBSTITUTE(ADDRESS(1,MATCH(J$3,Eurofins!$2:$2,0),4),"1","")&amp;($AN$5+$A65)),_xlfn.IFS(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65" s="24" t="e">
        <f ca="1" xml:space="preserve">
_xlfn.LET(_xlpm.GetVal,INDIRECT("Eurofins!"&amp;SUBSTITUTE(ADDRESS(1,MATCH(K$3,Eurofins!$2:$2,0),4),"1","")&amp;($AN$5+$A65)),_xlfn.IFS(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65" s="24" t="e">
        <f ca="1" xml:space="preserve">
_xlfn.LET(_xlpm.GetVal,INDIRECT("Eurofins!"&amp;SUBSTITUTE(ADDRESS(1,MATCH(L$3,Eurofins!$2:$2,0),4),"1","")&amp;($AN$5+$A65)),_xlfn.IFS(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65" s="24" t="e">
        <f ca="1" xml:space="preserve">
_xlfn.LET(_xlpm.GetVal,INDIRECT("Eurofins!"&amp;SUBSTITUTE(ADDRESS(1,MATCH(M$3,Eurofins!$2:$2,0),4),"1","")&amp;($AN$5+$A65)),_xlfn.IFS(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65" s="24" t="e">
        <f ca="1" xml:space="preserve">
_xlfn.LET(_xlpm.GetVal,INDIRECT("Eurofins!"&amp;SUBSTITUTE(ADDRESS(1,MATCH(N$3,Eurofins!$2:$2,0),4),"1","")&amp;($AN$5+$A65)),_xlfn.IFS(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65" s="24" t="e">
        <f ca="1" xml:space="preserve">
_xlfn.LET(_xlpm.GetVal,INDIRECT("Eurofins!"&amp;SUBSTITUTE(ADDRESS(1,MATCH(O$3,Eurofins!$2:$2,0),4),"1","")&amp;($AN$5+$A65)),_xlfn.IFS(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65" s="27" t="e">
        <f ca="1">_xlfn.LET(_xlpm.GetVal,INDIRECT("Eurofins!"&amp;SUBSTITUTE(ADDRESS(1,MATCH(P$3,Eurofins!$2:$2,0),4),"1","")&amp;($AN$5+$A65)),
_xlfn.IFS(
(_xlpm.GetVal)=0,
IF($AR$23,IF(INDIRECT("Eurofins!"&amp;$AR$28&amp;($AN$5+$A65))="nd","n.d.",VALUE(INDIRECT("Eurofins!"&amp;$AR$28&amp;($AN$5+$A65)))),""),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65" s="27" t="e">
        <f ca="1">_xlfn.LET(_xlpm.GetVal,INDIRECT("Eurofins!"&amp;SUBSTITUTE(ADDRESS(1,MATCH(Q$3,Eurofins!$2:$2,0),4),"1","")&amp;($AN$5+$A65)),
_xlfn.IFS(
(_xlpm.GetVal)=0,
IF($AR$15,IF(INDIRECT("Eurofins!"&amp;$AR$20&amp;($AN$5+$A65))="nd","n.d.",VALUE(INDIRECT("Eurofins!"&amp;$AR$20&amp;($AN$5+$A65)))),""),
(_xlpm.GetVal)="nd",
"n.d.",
LEFT(_xlpm.GetVal,1)="&lt;",
IF(Q63&lt;&gt;1,"&lt;"&amp;VALUE(SUBSTITUTE(SUBSTITUTE(_xlpm.GetVal,"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65" s="24" t="e">
        <f ca="1" xml:space="preserve">
_xlfn.LET(_xlpm.GetVal,INDIRECT("Eurofins!"&amp;SUBSTITUTE(ADDRESS(1,MATCH(R$3,Eurofins!$2:$2,0),4),"1","")&amp;($AN$5+$A65)),_xlfn.IFS(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65" s="24" t="e">
        <f ca="1" xml:space="preserve">
_xlfn.LET(_xlpm.GetVal,INDIRECT("Eurofins!"&amp;SUBSTITUTE(ADDRESS(1,MATCH(S$3,Eurofins!$2:$2,0),4),"1","")&amp;($AN$5+$A65)),_xlfn.IFS(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65" s="24" t="e">
        <f ca="1" xml:space="preserve">
_xlfn.LET(_xlpm.GetVal,INDIRECT("Eurofins!"&amp;SUBSTITUTE(ADDRESS(1,MATCH(T$3,Eurofins!$2:$2,0),4),"1","")&amp;($AN$5+$A65)),_xlfn.IFS(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65" s="24" t="e">
        <f ca="1" xml:space="preserve">
_xlfn.LET(_xlpm.GetVal,INDIRECT("Eurofins!"&amp;SUBSTITUTE(ADDRESS(1,MATCH(U$3,Eurofins!$2:$2,0),4),"1","")&amp;($AN$5+$A65)),_xlfn.IFS(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65" s="24" t="e">
        <f ca="1" xml:space="preserve">
_xlfn.LET(_xlpm.GetVal,INDIRECT("Eurofins!"&amp;SUBSTITUTE(ADDRESS(1,MATCH(V$3,Eurofins!$2:$2,0),4),"1","")&amp;($AN$5+$A65)),_xlfn.IFS(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65" s="24" t="e">
        <f ca="1" xml:space="preserve">
_xlfn.LET(_xlpm.GetVal,INDIRECT("Eurofins!"&amp;SUBSTITUTE(ADDRESS(1,MATCH(W$3,Eurofins!$2:$2,0),4),"1","")&amp;($AN$5+$A65)),_xlfn.IFS(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65" s="24" t="e">
        <f ca="1" xml:space="preserve">
_xlfn.LET(_xlpm.GetVal,INDIRECT("Eurofins!"&amp;SUBSTITUTE(ADDRESS(1,MATCH(X$3,Eurofins!$2:$2,0),4),"1","")&amp;($AN$5+$A65)),_xlfn.IFS(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65" s="24" t="e">
        <f ca="1" xml:space="preserve">
_xlfn.LET(_xlpm.GetVal,INDIRECT("Eurofins!"&amp;SUBSTITUTE(ADDRESS(1,MATCH(Y$3,Eurofins!$2:$2,0),4),"1","")&amp;($AN$5+$A65)),_xlfn.IFS(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65" s="24" t="e">
        <f ca="1" xml:space="preserve">
_xlfn.LET(_xlpm.GetVal,INDIRECT("Eurofins!"&amp;SUBSTITUTE(ADDRESS(1,MATCH(Z$3,Eurofins!$2:$2,0),4),"1","")&amp;($AN$5+$A65)),_xlfn.IFS(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65" s="24" t="e">
        <f ca="1" xml:space="preserve">
_xlfn.LET(_xlpm.GetVal,INDIRECT("Eurofins!"&amp;SUBSTITUTE(ADDRESS(1,MATCH(AA$3,Eurofins!$2:$2,0),4),"1","")&amp;($AN$5+$A65)),_xlfn.IFS(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65" s="24" t="e">
        <f ca="1" xml:space="preserve">
_xlfn.LET(_xlpm.GetVal,INDIRECT("Eurofins!"&amp;SUBSTITUTE(ADDRESS(1,MATCH(AB$3,Eurofins!$2:$2,0),4),"1","")&amp;($AN$5+$A65)),_xlfn.IFS(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65" s="24" t="e">
        <f ca="1" xml:space="preserve">
_xlfn.LET(_xlpm.GetVal,INDIRECT("Eurofins!"&amp;SUBSTITUTE(ADDRESS(1,MATCH(AC$3,Eurofins!$2:$2,0),4),"1","")&amp;($AN$5+$A65)),_xlfn.IFS(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65" s="24" t="e">
        <f ca="1" xml:space="preserve">
_xlfn.LET(_xlpm.GetVal,INDIRECT("Eurofins!"&amp;SUBSTITUTE(ADDRESS(1,MATCH(AD$3,Eurofins!$2:$2,0),4),"1","")&amp;($AN$5+$A65)),_xlfn.IFS(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65" s="24" t="e">
        <f ca="1" xml:space="preserve">
_xlfn.LET(_xlpm.GetVal,INDIRECT("Eurofins!"&amp;SUBSTITUTE(ADDRESS(1,MATCH(AE$3,Eurofins!$2:$2,0),4),"1","")&amp;($AN$5+$A65)),_xlfn.IFS(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65" s="24" t="e">
        <f ca="1" xml:space="preserve">
_xlfn.LET(_xlpm.GetVal,INDIRECT("Eurofins!"&amp;SUBSTITUTE(ADDRESS(1,MATCH(AF$3,Eurofins!$2:$2,0),4),"1","")&amp;($AN$5+$A65)),_xlfn.IFS(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65" s="24" t="e">
        <f ca="1" xml:space="preserve">
_xlfn.LET(_xlpm.GetVal,INDIRECT("Eurofins!"&amp;SUBSTITUTE(ADDRESS(1,MATCH(AG$3,Eurofins!$2:$2,0),4),"1","")&amp;($AN$5+$A65)),_xlfn.IFS(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65" s="25" t="str">
        <f ca="1">IF(SUMPRODUCT(--ISERROR(AI65:AJ65))&lt;2,IF(SUMIF(AI65:AJ65,"&lt;&gt;#VALUE!")&lt;=ALS_Jord_Kalk!BQ$4,"&lt;"&amp;ALS_Jord_Kalk!BQ$4,SUMIF(AI65:AJ65,"&lt;&gt;#VALUE!")),"#VALUE!")</f>
        <v>#VALUE!</v>
      </c>
      <c r="AI65" s="24" t="e">
        <f ca="1">_xlfn.IFS(INDIRECT("Eurofins!"&amp;SUBSTITUTE(ADDRESS(1,MATCH(AI$3,Eurofins!$2:$2,0),4),"1","")&amp;($AN$5+$A65))=0,"",INDIRECT("Eurofins!"&amp;SUBSTITUTE(ADDRESS(1,MATCH(AI$3,Eurofins!$2:$2,0),4),"1","")&amp;($AN$5+$A65))="nd","n.d.",LEFT(INDIRECT("Eurofins!"&amp;SUBSTITUTE(ADDRESS(1,MATCH(AI$3,Eurofins!$2:$2,0),4),"1","")&amp;($AN$5+$A65)),2)="&lt; ",IF(VALUE(SUBSTITUTE(SUBSTITUTE(INDIRECT("Eurofins!"&amp;SUBSTITUTE(ADDRESS(1,MATCH(AI$3,Eurofins!$2:$2,0),4),"1","")&amp;($AN$5+$A65))," ",""),"&lt;",""))*AI$2&lt;=BS$4,"&lt;"&amp;BS$4,"&lt;"&amp;VALUE(SUBSTITUTE(SUBSTITUTE(INDIRECT("Eurofins!"&amp;SUBSTITUTE(ADDRESS(1,MATCH(AI$3,Eurofins!$2:$2,0),4),"1","")&amp;($AN$5+$A65))," ",""),"&lt;",""))*AI$2),LEFT(INDIRECT("Eurofins!"&amp;SUBSTITUTE(ADDRESS(1,MATCH(AI$3,Eurofins!$2:$2,0),4),"1","")&amp;($AN$5+$A65)),1)="&lt;",IF(VALUE(SUBSTITUTE(SUBSTITUTE(INDIRECT("Eurofins!"&amp;SUBSTITUTE(ADDRESS(1,MATCH(AI$3,Eurofins!$2:$2,0),4),"1","")&amp;($AN$5+$A65))," ",""),"&lt;",""))*AI$2&lt;=BS$4,"&lt;"&amp;BS$4,"&lt;"&amp;VALUE(SUBSTITUTE(SUBSTITUTE(INDIRECT("Eurofins!"&amp;SUBSTITUTE(ADDRESS(1,MATCH(AI$3,Eurofins!$2:$2,0),4),"1","")&amp;($AN$5+$A65))," ",""),"&lt;",""))*AI$2),ISNUMBER(VALUE(INDIRECT("Eurofins!"&amp;SUBSTITUTE(ADDRESS(1,MATCH(AI$3,Eurofins!$2:$2,0),4),"1","")&amp;($AN$5+$A65)))),IF(VALUE(INDIRECT("Eurofins!"&amp;SUBSTITUTE(ADDRESS(1,MATCH(AI$3,Eurofins!$2:$2,0),4),"1","")&amp;($AN$5+$A65)))*AI$2&lt;=BS$4,"&lt;"&amp;BS$4,VALUE(INDIRECT("Eurofins!"&amp;SUBSTITUTE(ADDRESS(1,MATCH(AI$3,Eurofins!$2:$2,0),4),"1","")&amp;($AN$5+$A65)))))</f>
        <v>#N/A</v>
      </c>
      <c r="AJ65" s="24" t="e">
        <f ca="1">_xlfn.IFS(INDIRECT("Eurofins!"&amp;SUBSTITUTE(ADDRESS(1,MATCH(AJ$3,Eurofins!$2:$2,0),4),"1","")&amp;($AN$5+$A65))=0,"",INDIRECT("Eurofins!"&amp;SUBSTITUTE(ADDRESS(1,MATCH(AJ$3,Eurofins!$2:$2,0),4),"1","")&amp;($AN$5+$A65))="nd","n.d.",LEFT(INDIRECT("Eurofins!"&amp;SUBSTITUTE(ADDRESS(1,MATCH(AJ$3,Eurofins!$2:$2,0),4),"1","")&amp;($AN$5+$A65)),2)="&lt; ",IF(VALUE(SUBSTITUTE(SUBSTITUTE(INDIRECT("Eurofins!"&amp;SUBSTITUTE(ADDRESS(1,MATCH(AJ$3,Eurofins!$2:$2,0),4),"1","")&amp;($AN$5+$A65))," ",""),"&lt;",""))*AJ$2&lt;=BT$4,"&lt;"&amp;BT$4,"&lt;"&amp;VALUE(SUBSTITUTE(SUBSTITUTE(INDIRECT("Eurofins!"&amp;SUBSTITUTE(ADDRESS(1,MATCH(AJ$3,Eurofins!$2:$2,0),4),"1","")&amp;($AN$5+$A65))," ",""),"&lt;",""))*AJ$2),LEFT(INDIRECT("Eurofins!"&amp;SUBSTITUTE(ADDRESS(1,MATCH(AJ$3,Eurofins!$2:$2,0),4),"1","")&amp;($AN$5+$A65)),1)="&lt;",IF(VALUE(SUBSTITUTE(SUBSTITUTE(INDIRECT("Eurofins!"&amp;SUBSTITUTE(ADDRESS(1,MATCH(AJ$3,Eurofins!$2:$2,0),4),"1","")&amp;($AN$5+$A65))," ",""),"&lt;",""))*AJ$2&lt;=BT$4,"&lt;"&amp;BT$4,"&lt;"&amp;VALUE(SUBSTITUTE(SUBSTITUTE(INDIRECT("Eurofins!"&amp;SUBSTITUTE(ADDRESS(1,MATCH(AJ$3,Eurofins!$2:$2,0),4),"1","")&amp;($AN$5+$A65))," ",""),"&lt;",""))*AJ$2),ISNUMBER(VALUE(INDIRECT("Eurofins!"&amp;SUBSTITUTE(ADDRESS(1,MATCH(AJ$3,Eurofins!$2:$2,0),4),"1","")&amp;($AN$5+$A65)))),IF(VALUE(INDIRECT("Eurofins!"&amp;SUBSTITUTE(ADDRESS(1,MATCH(AJ$3,Eurofins!$2:$2,0),4),"1","")&amp;($AN$5+$A65)))*AJ$2&lt;=BT$4,"&lt;"&amp;BT$4,VALUE(INDIRECT("Eurofins!"&amp;SUBSTITUTE(ADDRESS(1,MATCH(AJ$3,Eurofins!$2:$2,0),4),"1","")&amp;($AN$5+$A65)))))</f>
        <v>#N/A</v>
      </c>
    </row>
    <row r="66" spans="1:36" x14ac:dyDescent="0.25">
      <c r="A66">
        <f t="shared" ca="1" si="7"/>
        <v>63</v>
      </c>
      <c r="B66" t="e">
        <f t="shared" ca="1" si="6"/>
        <v>#REF!</v>
      </c>
      <c r="C66" t="str">
        <f t="shared" ca="1" si="5"/>
        <v/>
      </c>
      <c r="D66" s="22" t="e">
        <f ca="1">IF(INDIRECT("Eurofins!"&amp;SUBSTITUTE(ADDRESS(1,MATCH(D$3,Eurofins!$2:$2,0),4),"1","")&amp;($AN$5+$A66))=0,"",INDIRECT("Eurofins!"&amp;SUBSTITUTE(ADDRESS(1,MATCH(D$3,Eurofins!$2:$2,0),4),"1","")&amp;($AN$5+$A66)))</f>
        <v>#N/A</v>
      </c>
      <c r="E66" s="22" t="e">
        <f ca="1">_xlfn.IFS(INDIRECT("Eurofins!"&amp;SUBSTITUTE(ADDRESS(1,MATCH(E$3,Eurofins!$2:$2,0),4),"1","")&amp;($AN$5+$A66))=0,"",INDIRECT("Eurofins!"&amp;SUBSTITUTE(ADDRESS(1,MATCH(E$3,Eurofins!$2:$2,0),4),"1","")&amp;($AN$5+$A66))="nd","n.d.",LEFT(INDIRECT("Eurofins!"&amp;SUBSTITUTE(ADDRESS(1,MATCH(E$3,Eurofins!$2:$2,0),4),"1","")&amp;($AN$5+$A66)),2)="&lt; ","&lt;&lt;",LEFT(INDIRECT("Eurofins!"&amp;SUBSTITUTE(ADDRESS(1,MATCH(E$3,Eurofins!$2:$2,0),4),"1","")&amp;($AN$5+$A66)),1)="&lt;","&lt;",NOT(ISERROR(VALUE(INDIRECT("Eurofins!"&amp;SUBSTITUTE(ADDRESS(1,MATCH(E$3,Eurofins!$2:$2,0),4),"1","")&amp;($AN$5+$A66))))),VALUE(INDIRECT("Eurofins!"&amp;SUBSTITUTE(ADDRESS(1,MATCH(E$3,Eurofins!$2:$2,0),4),"1","")&amp;($AN$5+$A66))))</f>
        <v>#N/A</v>
      </c>
      <c r="F66" s="22" t="e">
        <f ca="1">_xlfn.IFS(INDIRECT("Eurofins!"&amp;SUBSTITUTE(ADDRESS(1,MATCH(F$3,Eurofins!$2:$2,0),4),"1","")&amp;($AN$5+$A66))=0,"",INDIRECT("Eurofins!"&amp;SUBSTITUTE(ADDRESS(1,MATCH(F$3,Eurofins!$2:$2,0),4),"1","")&amp;($AN$5+$A66))="nd","n.d.",LEFT(INDIRECT("Eurofins!"&amp;SUBSTITUTE(ADDRESS(1,MATCH(F$3,Eurofins!$2:$2,0),4),"1","")&amp;($AN$5+$A66)),2)="&lt; ","&lt;&lt;",LEFT(INDIRECT("Eurofins!"&amp;SUBSTITUTE(ADDRESS(1,MATCH(F$3,Eurofins!$2:$2,0),4),"1","")&amp;($AN$5+$A66)),1)="&lt;","&lt;",NOT(ISERROR(VALUE(INDIRECT("Eurofins!"&amp;SUBSTITUTE(ADDRESS(1,MATCH(F$3,Eurofins!$2:$2,0),4),"1","")&amp;($AN$5+$A66))))),VALUE(INDIRECT("Eurofins!"&amp;SUBSTITUTE(ADDRESS(1,MATCH(F$3,Eurofins!$2:$2,0),4),"1","")&amp;($AN$5+$A66))))</f>
        <v>#N/A</v>
      </c>
      <c r="G66" s="24" t="e">
        <f ca="1" xml:space="preserve">
_xlfn.LET(_xlpm.GetVal,INDIRECT("Eurofins!"&amp;SUBSTITUTE(ADDRESS(1,MATCH(G$3,Eurofins!$2:$2,0),4),"1","")&amp;($AN$5+$A66)),_xlfn.IFS(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66" s="24" t="e">
        <f ca="1" xml:space="preserve">
_xlfn.LET(_xlpm.GetVal,INDIRECT("Eurofins!"&amp;SUBSTITUTE(ADDRESS(1,MATCH(H$3,Eurofins!$2:$2,0),4),"1","")&amp;($AN$5+$A66)),_xlfn.IFS(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66" s="24" t="e">
        <f ca="1" xml:space="preserve">
_xlfn.LET(_xlpm.GetVal,INDIRECT("Eurofins!"&amp;SUBSTITUTE(ADDRESS(1,MATCH(I$3,Eurofins!$2:$2,0),4),"1","")&amp;($AN$5+$A66)),_xlfn.IFS(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66" s="24" t="e">
        <f ca="1" xml:space="preserve">
_xlfn.LET(_xlpm.GetVal,INDIRECT("Eurofins!"&amp;SUBSTITUTE(ADDRESS(1,MATCH(J$3,Eurofins!$2:$2,0),4),"1","")&amp;($AN$5+$A66)),_xlfn.IFS(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66" s="24" t="e">
        <f ca="1" xml:space="preserve">
_xlfn.LET(_xlpm.GetVal,INDIRECT("Eurofins!"&amp;SUBSTITUTE(ADDRESS(1,MATCH(K$3,Eurofins!$2:$2,0),4),"1","")&amp;($AN$5+$A66)),_xlfn.IFS(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66" s="24" t="e">
        <f ca="1" xml:space="preserve">
_xlfn.LET(_xlpm.GetVal,INDIRECT("Eurofins!"&amp;SUBSTITUTE(ADDRESS(1,MATCH(L$3,Eurofins!$2:$2,0),4),"1","")&amp;($AN$5+$A66)),_xlfn.IFS(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66" s="24" t="e">
        <f ca="1" xml:space="preserve">
_xlfn.LET(_xlpm.GetVal,INDIRECT("Eurofins!"&amp;SUBSTITUTE(ADDRESS(1,MATCH(M$3,Eurofins!$2:$2,0),4),"1","")&amp;($AN$5+$A66)),_xlfn.IFS(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66" s="24" t="e">
        <f ca="1" xml:space="preserve">
_xlfn.LET(_xlpm.GetVal,INDIRECT("Eurofins!"&amp;SUBSTITUTE(ADDRESS(1,MATCH(N$3,Eurofins!$2:$2,0),4),"1","")&amp;($AN$5+$A66)),_xlfn.IFS(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66" s="24" t="e">
        <f ca="1" xml:space="preserve">
_xlfn.LET(_xlpm.GetVal,INDIRECT("Eurofins!"&amp;SUBSTITUTE(ADDRESS(1,MATCH(O$3,Eurofins!$2:$2,0),4),"1","")&amp;($AN$5+$A66)),_xlfn.IFS(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66" s="27" t="e">
        <f ca="1">_xlfn.LET(_xlpm.GetVal,INDIRECT("Eurofins!"&amp;SUBSTITUTE(ADDRESS(1,MATCH(P$3,Eurofins!$2:$2,0),4),"1","")&amp;($AN$5+$A66)),
_xlfn.IFS(
(_xlpm.GetVal)=0,
IF($AR$23,IF(INDIRECT("Eurofins!"&amp;$AR$28&amp;($AN$5+$A66))="nd","n.d.",VALUE(INDIRECT("Eurofins!"&amp;$AR$28&amp;($AN$5+$A66)))),""),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66" s="27" t="e">
        <f ca="1">_xlfn.LET(_xlpm.GetVal,INDIRECT("Eurofins!"&amp;SUBSTITUTE(ADDRESS(1,MATCH(Q$3,Eurofins!$2:$2,0),4),"1","")&amp;($AN$5+$A66)),
_xlfn.IFS(
(_xlpm.GetVal)=0,
IF($AR$15,IF(INDIRECT("Eurofins!"&amp;$AR$20&amp;($AN$5+$A66))="nd","n.d.",VALUE(INDIRECT("Eurofins!"&amp;$AR$20&amp;($AN$5+$A66)))),""),
(_xlpm.GetVal)="nd",
"n.d.",
LEFT(_xlpm.GetVal,1)="&lt;",
IF(Q64&lt;&gt;1,"&lt;"&amp;VALUE(SUBSTITUTE(SUBSTITUTE(_xlpm.GetVal,"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66" s="24" t="e">
        <f ca="1" xml:space="preserve">
_xlfn.LET(_xlpm.GetVal,INDIRECT("Eurofins!"&amp;SUBSTITUTE(ADDRESS(1,MATCH(R$3,Eurofins!$2:$2,0),4),"1","")&amp;($AN$5+$A66)),_xlfn.IFS(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66" s="24" t="e">
        <f ca="1" xml:space="preserve">
_xlfn.LET(_xlpm.GetVal,INDIRECT("Eurofins!"&amp;SUBSTITUTE(ADDRESS(1,MATCH(S$3,Eurofins!$2:$2,0),4),"1","")&amp;($AN$5+$A66)),_xlfn.IFS(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66" s="24" t="e">
        <f ca="1" xml:space="preserve">
_xlfn.LET(_xlpm.GetVal,INDIRECT("Eurofins!"&amp;SUBSTITUTE(ADDRESS(1,MATCH(T$3,Eurofins!$2:$2,0),4),"1","")&amp;($AN$5+$A66)),_xlfn.IFS(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66" s="24" t="e">
        <f ca="1" xml:space="preserve">
_xlfn.LET(_xlpm.GetVal,INDIRECT("Eurofins!"&amp;SUBSTITUTE(ADDRESS(1,MATCH(U$3,Eurofins!$2:$2,0),4),"1","")&amp;($AN$5+$A66)),_xlfn.IFS(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66" s="24" t="e">
        <f ca="1" xml:space="preserve">
_xlfn.LET(_xlpm.GetVal,INDIRECT("Eurofins!"&amp;SUBSTITUTE(ADDRESS(1,MATCH(V$3,Eurofins!$2:$2,0),4),"1","")&amp;($AN$5+$A66)),_xlfn.IFS(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66" s="24" t="e">
        <f ca="1" xml:space="preserve">
_xlfn.LET(_xlpm.GetVal,INDIRECT("Eurofins!"&amp;SUBSTITUTE(ADDRESS(1,MATCH(W$3,Eurofins!$2:$2,0),4),"1","")&amp;($AN$5+$A66)),_xlfn.IFS(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66" s="24" t="e">
        <f ca="1" xml:space="preserve">
_xlfn.LET(_xlpm.GetVal,INDIRECT("Eurofins!"&amp;SUBSTITUTE(ADDRESS(1,MATCH(X$3,Eurofins!$2:$2,0),4),"1","")&amp;($AN$5+$A66)),_xlfn.IFS(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66" s="24" t="e">
        <f ca="1" xml:space="preserve">
_xlfn.LET(_xlpm.GetVal,INDIRECT("Eurofins!"&amp;SUBSTITUTE(ADDRESS(1,MATCH(Y$3,Eurofins!$2:$2,0),4),"1","")&amp;($AN$5+$A66)),_xlfn.IFS(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66" s="24" t="e">
        <f ca="1" xml:space="preserve">
_xlfn.LET(_xlpm.GetVal,INDIRECT("Eurofins!"&amp;SUBSTITUTE(ADDRESS(1,MATCH(Z$3,Eurofins!$2:$2,0),4),"1","")&amp;($AN$5+$A66)),_xlfn.IFS(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66" s="24" t="e">
        <f ca="1" xml:space="preserve">
_xlfn.LET(_xlpm.GetVal,INDIRECT("Eurofins!"&amp;SUBSTITUTE(ADDRESS(1,MATCH(AA$3,Eurofins!$2:$2,0),4),"1","")&amp;($AN$5+$A66)),_xlfn.IFS(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66" s="24" t="e">
        <f ca="1" xml:space="preserve">
_xlfn.LET(_xlpm.GetVal,INDIRECT("Eurofins!"&amp;SUBSTITUTE(ADDRESS(1,MATCH(AB$3,Eurofins!$2:$2,0),4),"1","")&amp;($AN$5+$A66)),_xlfn.IFS(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66" s="24" t="e">
        <f ca="1" xml:space="preserve">
_xlfn.LET(_xlpm.GetVal,INDIRECT("Eurofins!"&amp;SUBSTITUTE(ADDRESS(1,MATCH(AC$3,Eurofins!$2:$2,0),4),"1","")&amp;($AN$5+$A66)),_xlfn.IFS(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66" s="24" t="e">
        <f ca="1" xml:space="preserve">
_xlfn.LET(_xlpm.GetVal,INDIRECT("Eurofins!"&amp;SUBSTITUTE(ADDRESS(1,MATCH(AD$3,Eurofins!$2:$2,0),4),"1","")&amp;($AN$5+$A66)),_xlfn.IFS(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66" s="24" t="e">
        <f ca="1" xml:space="preserve">
_xlfn.LET(_xlpm.GetVal,INDIRECT("Eurofins!"&amp;SUBSTITUTE(ADDRESS(1,MATCH(AE$3,Eurofins!$2:$2,0),4),"1","")&amp;($AN$5+$A66)),_xlfn.IFS(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66" s="24" t="e">
        <f ca="1" xml:space="preserve">
_xlfn.LET(_xlpm.GetVal,INDIRECT("Eurofins!"&amp;SUBSTITUTE(ADDRESS(1,MATCH(AF$3,Eurofins!$2:$2,0),4),"1","")&amp;($AN$5+$A66)),_xlfn.IFS(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66" s="24" t="e">
        <f ca="1" xml:space="preserve">
_xlfn.LET(_xlpm.GetVal,INDIRECT("Eurofins!"&amp;SUBSTITUTE(ADDRESS(1,MATCH(AG$3,Eurofins!$2:$2,0),4),"1","")&amp;($AN$5+$A66)),_xlfn.IFS(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66" s="25" t="str">
        <f ca="1">IF(SUMPRODUCT(--ISERROR(AI66:AJ66))&lt;2,IF(SUMIF(AI66:AJ66,"&lt;&gt;#VALUE!")&lt;=ALS_Jord_Kalk!BQ$4,"&lt;"&amp;ALS_Jord_Kalk!BQ$4,SUMIF(AI66:AJ66,"&lt;&gt;#VALUE!")),"#VALUE!")</f>
        <v>#VALUE!</v>
      </c>
      <c r="AI66" s="24" t="e">
        <f ca="1">_xlfn.IFS(INDIRECT("Eurofins!"&amp;SUBSTITUTE(ADDRESS(1,MATCH(AI$3,Eurofins!$2:$2,0),4),"1","")&amp;($AN$5+$A66))=0,"",INDIRECT("Eurofins!"&amp;SUBSTITUTE(ADDRESS(1,MATCH(AI$3,Eurofins!$2:$2,0),4),"1","")&amp;($AN$5+$A66))="nd","n.d.",LEFT(INDIRECT("Eurofins!"&amp;SUBSTITUTE(ADDRESS(1,MATCH(AI$3,Eurofins!$2:$2,0),4),"1","")&amp;($AN$5+$A66)),2)="&lt; ",IF(VALUE(SUBSTITUTE(SUBSTITUTE(INDIRECT("Eurofins!"&amp;SUBSTITUTE(ADDRESS(1,MATCH(AI$3,Eurofins!$2:$2,0),4),"1","")&amp;($AN$5+$A66))," ",""),"&lt;",""))*AI$2&lt;=BS$4,"&lt;"&amp;BS$4,"&lt;"&amp;VALUE(SUBSTITUTE(SUBSTITUTE(INDIRECT("Eurofins!"&amp;SUBSTITUTE(ADDRESS(1,MATCH(AI$3,Eurofins!$2:$2,0),4),"1","")&amp;($AN$5+$A66))," ",""),"&lt;",""))*AI$2),LEFT(INDIRECT("Eurofins!"&amp;SUBSTITUTE(ADDRESS(1,MATCH(AI$3,Eurofins!$2:$2,0),4),"1","")&amp;($AN$5+$A66)),1)="&lt;",IF(VALUE(SUBSTITUTE(SUBSTITUTE(INDIRECT("Eurofins!"&amp;SUBSTITUTE(ADDRESS(1,MATCH(AI$3,Eurofins!$2:$2,0),4),"1","")&amp;($AN$5+$A66))," ",""),"&lt;",""))*AI$2&lt;=BS$4,"&lt;"&amp;BS$4,"&lt;"&amp;VALUE(SUBSTITUTE(SUBSTITUTE(INDIRECT("Eurofins!"&amp;SUBSTITUTE(ADDRESS(1,MATCH(AI$3,Eurofins!$2:$2,0),4),"1","")&amp;($AN$5+$A66))," ",""),"&lt;",""))*AI$2),ISNUMBER(VALUE(INDIRECT("Eurofins!"&amp;SUBSTITUTE(ADDRESS(1,MATCH(AI$3,Eurofins!$2:$2,0),4),"1","")&amp;($AN$5+$A66)))),IF(VALUE(INDIRECT("Eurofins!"&amp;SUBSTITUTE(ADDRESS(1,MATCH(AI$3,Eurofins!$2:$2,0),4),"1","")&amp;($AN$5+$A66)))*AI$2&lt;=BS$4,"&lt;"&amp;BS$4,VALUE(INDIRECT("Eurofins!"&amp;SUBSTITUTE(ADDRESS(1,MATCH(AI$3,Eurofins!$2:$2,0),4),"1","")&amp;($AN$5+$A66)))))</f>
        <v>#N/A</v>
      </c>
      <c r="AJ66" s="24" t="e">
        <f ca="1">_xlfn.IFS(INDIRECT("Eurofins!"&amp;SUBSTITUTE(ADDRESS(1,MATCH(AJ$3,Eurofins!$2:$2,0),4),"1","")&amp;($AN$5+$A66))=0,"",INDIRECT("Eurofins!"&amp;SUBSTITUTE(ADDRESS(1,MATCH(AJ$3,Eurofins!$2:$2,0),4),"1","")&amp;($AN$5+$A66))="nd","n.d.",LEFT(INDIRECT("Eurofins!"&amp;SUBSTITUTE(ADDRESS(1,MATCH(AJ$3,Eurofins!$2:$2,0),4),"1","")&amp;($AN$5+$A66)),2)="&lt; ",IF(VALUE(SUBSTITUTE(SUBSTITUTE(INDIRECT("Eurofins!"&amp;SUBSTITUTE(ADDRESS(1,MATCH(AJ$3,Eurofins!$2:$2,0),4),"1","")&amp;($AN$5+$A66))," ",""),"&lt;",""))*AJ$2&lt;=BT$4,"&lt;"&amp;BT$4,"&lt;"&amp;VALUE(SUBSTITUTE(SUBSTITUTE(INDIRECT("Eurofins!"&amp;SUBSTITUTE(ADDRESS(1,MATCH(AJ$3,Eurofins!$2:$2,0),4),"1","")&amp;($AN$5+$A66))," ",""),"&lt;",""))*AJ$2),LEFT(INDIRECT("Eurofins!"&amp;SUBSTITUTE(ADDRESS(1,MATCH(AJ$3,Eurofins!$2:$2,0),4),"1","")&amp;($AN$5+$A66)),1)="&lt;",IF(VALUE(SUBSTITUTE(SUBSTITUTE(INDIRECT("Eurofins!"&amp;SUBSTITUTE(ADDRESS(1,MATCH(AJ$3,Eurofins!$2:$2,0),4),"1","")&amp;($AN$5+$A66))," ",""),"&lt;",""))*AJ$2&lt;=BT$4,"&lt;"&amp;BT$4,"&lt;"&amp;VALUE(SUBSTITUTE(SUBSTITUTE(INDIRECT("Eurofins!"&amp;SUBSTITUTE(ADDRESS(1,MATCH(AJ$3,Eurofins!$2:$2,0),4),"1","")&amp;($AN$5+$A66))," ",""),"&lt;",""))*AJ$2),ISNUMBER(VALUE(INDIRECT("Eurofins!"&amp;SUBSTITUTE(ADDRESS(1,MATCH(AJ$3,Eurofins!$2:$2,0),4),"1","")&amp;($AN$5+$A66)))),IF(VALUE(INDIRECT("Eurofins!"&amp;SUBSTITUTE(ADDRESS(1,MATCH(AJ$3,Eurofins!$2:$2,0),4),"1","")&amp;($AN$5+$A66)))*AJ$2&lt;=BT$4,"&lt;"&amp;BT$4,VALUE(INDIRECT("Eurofins!"&amp;SUBSTITUTE(ADDRESS(1,MATCH(AJ$3,Eurofins!$2:$2,0),4),"1","")&amp;($AN$5+$A66)))))</f>
        <v>#N/A</v>
      </c>
    </row>
    <row r="67" spans="1:36" x14ac:dyDescent="0.25">
      <c r="A67">
        <f t="shared" ca="1" si="7"/>
        <v>64</v>
      </c>
      <c r="B67" t="e">
        <f t="shared" ca="1" si="6"/>
        <v>#REF!</v>
      </c>
      <c r="C67" t="str">
        <f t="shared" ca="1" si="5"/>
        <v/>
      </c>
      <c r="D67" s="22" t="e">
        <f ca="1">IF(INDIRECT("Eurofins!"&amp;SUBSTITUTE(ADDRESS(1,MATCH(D$3,Eurofins!$2:$2,0),4),"1","")&amp;($AN$5+$A67))=0,"",INDIRECT("Eurofins!"&amp;SUBSTITUTE(ADDRESS(1,MATCH(D$3,Eurofins!$2:$2,0),4),"1","")&amp;($AN$5+$A67)))</f>
        <v>#N/A</v>
      </c>
      <c r="E67" s="22" t="e">
        <f ca="1">_xlfn.IFS(INDIRECT("Eurofins!"&amp;SUBSTITUTE(ADDRESS(1,MATCH(E$3,Eurofins!$2:$2,0),4),"1","")&amp;($AN$5+$A67))=0,"",INDIRECT("Eurofins!"&amp;SUBSTITUTE(ADDRESS(1,MATCH(E$3,Eurofins!$2:$2,0),4),"1","")&amp;($AN$5+$A67))="nd","n.d.",LEFT(INDIRECT("Eurofins!"&amp;SUBSTITUTE(ADDRESS(1,MATCH(E$3,Eurofins!$2:$2,0),4),"1","")&amp;($AN$5+$A67)),2)="&lt; ","&lt;&lt;",LEFT(INDIRECT("Eurofins!"&amp;SUBSTITUTE(ADDRESS(1,MATCH(E$3,Eurofins!$2:$2,0),4),"1","")&amp;($AN$5+$A67)),1)="&lt;","&lt;",NOT(ISERROR(VALUE(INDIRECT("Eurofins!"&amp;SUBSTITUTE(ADDRESS(1,MATCH(E$3,Eurofins!$2:$2,0),4),"1","")&amp;($AN$5+$A67))))),VALUE(INDIRECT("Eurofins!"&amp;SUBSTITUTE(ADDRESS(1,MATCH(E$3,Eurofins!$2:$2,0),4),"1","")&amp;($AN$5+$A67))))</f>
        <v>#N/A</v>
      </c>
      <c r="F67" s="22" t="e">
        <f ca="1">_xlfn.IFS(INDIRECT("Eurofins!"&amp;SUBSTITUTE(ADDRESS(1,MATCH(F$3,Eurofins!$2:$2,0),4),"1","")&amp;($AN$5+$A67))=0,"",INDIRECT("Eurofins!"&amp;SUBSTITUTE(ADDRESS(1,MATCH(F$3,Eurofins!$2:$2,0),4),"1","")&amp;($AN$5+$A67))="nd","n.d.",LEFT(INDIRECT("Eurofins!"&amp;SUBSTITUTE(ADDRESS(1,MATCH(F$3,Eurofins!$2:$2,0),4),"1","")&amp;($AN$5+$A67)),2)="&lt; ","&lt;&lt;",LEFT(INDIRECT("Eurofins!"&amp;SUBSTITUTE(ADDRESS(1,MATCH(F$3,Eurofins!$2:$2,0),4),"1","")&amp;($AN$5+$A67)),1)="&lt;","&lt;",NOT(ISERROR(VALUE(INDIRECT("Eurofins!"&amp;SUBSTITUTE(ADDRESS(1,MATCH(F$3,Eurofins!$2:$2,0),4),"1","")&amp;($AN$5+$A67))))),VALUE(INDIRECT("Eurofins!"&amp;SUBSTITUTE(ADDRESS(1,MATCH(F$3,Eurofins!$2:$2,0),4),"1","")&amp;($AN$5+$A67))))</f>
        <v>#N/A</v>
      </c>
      <c r="G67" s="24" t="e">
        <f ca="1" xml:space="preserve">
_xlfn.LET(_xlpm.GetVal,INDIRECT("Eurofins!"&amp;SUBSTITUTE(ADDRESS(1,MATCH(G$3,Eurofins!$2:$2,0),4),"1","")&amp;($AN$5+$A67)),_xlfn.IFS(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67" s="24" t="e">
        <f ca="1" xml:space="preserve">
_xlfn.LET(_xlpm.GetVal,INDIRECT("Eurofins!"&amp;SUBSTITUTE(ADDRESS(1,MATCH(H$3,Eurofins!$2:$2,0),4),"1","")&amp;($AN$5+$A67)),_xlfn.IFS(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67" s="24" t="e">
        <f ca="1" xml:space="preserve">
_xlfn.LET(_xlpm.GetVal,INDIRECT("Eurofins!"&amp;SUBSTITUTE(ADDRESS(1,MATCH(I$3,Eurofins!$2:$2,0),4),"1","")&amp;($AN$5+$A67)),_xlfn.IFS(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67" s="24" t="e">
        <f ca="1" xml:space="preserve">
_xlfn.LET(_xlpm.GetVal,INDIRECT("Eurofins!"&amp;SUBSTITUTE(ADDRESS(1,MATCH(J$3,Eurofins!$2:$2,0),4),"1","")&amp;($AN$5+$A67)),_xlfn.IFS(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67" s="24" t="e">
        <f ca="1" xml:space="preserve">
_xlfn.LET(_xlpm.GetVal,INDIRECT("Eurofins!"&amp;SUBSTITUTE(ADDRESS(1,MATCH(K$3,Eurofins!$2:$2,0),4),"1","")&amp;($AN$5+$A67)),_xlfn.IFS(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67" s="24" t="e">
        <f ca="1" xml:space="preserve">
_xlfn.LET(_xlpm.GetVal,INDIRECT("Eurofins!"&amp;SUBSTITUTE(ADDRESS(1,MATCH(L$3,Eurofins!$2:$2,0),4),"1","")&amp;($AN$5+$A67)),_xlfn.IFS(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67" s="24" t="e">
        <f ca="1" xml:space="preserve">
_xlfn.LET(_xlpm.GetVal,INDIRECT("Eurofins!"&amp;SUBSTITUTE(ADDRESS(1,MATCH(M$3,Eurofins!$2:$2,0),4),"1","")&amp;($AN$5+$A67)),_xlfn.IFS(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67" s="24" t="e">
        <f ca="1" xml:space="preserve">
_xlfn.LET(_xlpm.GetVal,INDIRECT("Eurofins!"&amp;SUBSTITUTE(ADDRESS(1,MATCH(N$3,Eurofins!$2:$2,0),4),"1","")&amp;($AN$5+$A67)),_xlfn.IFS(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67" s="24" t="e">
        <f ca="1" xml:space="preserve">
_xlfn.LET(_xlpm.GetVal,INDIRECT("Eurofins!"&amp;SUBSTITUTE(ADDRESS(1,MATCH(O$3,Eurofins!$2:$2,0),4),"1","")&amp;($AN$5+$A67)),_xlfn.IFS(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67" s="27" t="e">
        <f ca="1">_xlfn.LET(_xlpm.GetVal,INDIRECT("Eurofins!"&amp;SUBSTITUTE(ADDRESS(1,MATCH(P$3,Eurofins!$2:$2,0),4),"1","")&amp;($AN$5+$A67)),
_xlfn.IFS(
(_xlpm.GetVal)=0,
IF($AR$23,IF(INDIRECT("Eurofins!"&amp;$AR$28&amp;($AN$5+$A67))="nd","n.d.",VALUE(INDIRECT("Eurofins!"&amp;$AR$28&amp;($AN$5+$A67)))),""),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67" s="27" t="e">
        <f ca="1">_xlfn.LET(_xlpm.GetVal,INDIRECT("Eurofins!"&amp;SUBSTITUTE(ADDRESS(1,MATCH(Q$3,Eurofins!$2:$2,0),4),"1","")&amp;($AN$5+$A67)),
_xlfn.IFS(
(_xlpm.GetVal)=0,
IF($AR$15,IF(INDIRECT("Eurofins!"&amp;$AR$20&amp;($AN$5+$A67))="nd","n.d.",VALUE(INDIRECT("Eurofins!"&amp;$AR$20&amp;($AN$5+$A67)))),""),
(_xlpm.GetVal)="nd",
"n.d.",
LEFT(_xlpm.GetVal,1)="&lt;",
IF(Q65&lt;&gt;1,"&lt;"&amp;VALUE(SUBSTITUTE(SUBSTITUTE(_xlpm.GetVal,"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67" s="24" t="e">
        <f ca="1" xml:space="preserve">
_xlfn.LET(_xlpm.GetVal,INDIRECT("Eurofins!"&amp;SUBSTITUTE(ADDRESS(1,MATCH(R$3,Eurofins!$2:$2,0),4),"1","")&amp;($AN$5+$A67)),_xlfn.IFS(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67" s="24" t="e">
        <f ca="1" xml:space="preserve">
_xlfn.LET(_xlpm.GetVal,INDIRECT("Eurofins!"&amp;SUBSTITUTE(ADDRESS(1,MATCH(S$3,Eurofins!$2:$2,0),4),"1","")&amp;($AN$5+$A67)),_xlfn.IFS(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67" s="24" t="e">
        <f ca="1" xml:space="preserve">
_xlfn.LET(_xlpm.GetVal,INDIRECT("Eurofins!"&amp;SUBSTITUTE(ADDRESS(1,MATCH(T$3,Eurofins!$2:$2,0),4),"1","")&amp;($AN$5+$A67)),_xlfn.IFS(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67" s="24" t="e">
        <f ca="1" xml:space="preserve">
_xlfn.LET(_xlpm.GetVal,INDIRECT("Eurofins!"&amp;SUBSTITUTE(ADDRESS(1,MATCH(U$3,Eurofins!$2:$2,0),4),"1","")&amp;($AN$5+$A67)),_xlfn.IFS(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67" s="24" t="e">
        <f ca="1" xml:space="preserve">
_xlfn.LET(_xlpm.GetVal,INDIRECT("Eurofins!"&amp;SUBSTITUTE(ADDRESS(1,MATCH(V$3,Eurofins!$2:$2,0),4),"1","")&amp;($AN$5+$A67)),_xlfn.IFS(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67" s="24" t="e">
        <f ca="1" xml:space="preserve">
_xlfn.LET(_xlpm.GetVal,INDIRECT("Eurofins!"&amp;SUBSTITUTE(ADDRESS(1,MATCH(W$3,Eurofins!$2:$2,0),4),"1","")&amp;($AN$5+$A67)),_xlfn.IFS(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67" s="24" t="e">
        <f ca="1" xml:space="preserve">
_xlfn.LET(_xlpm.GetVal,INDIRECT("Eurofins!"&amp;SUBSTITUTE(ADDRESS(1,MATCH(X$3,Eurofins!$2:$2,0),4),"1","")&amp;($AN$5+$A67)),_xlfn.IFS(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67" s="24" t="e">
        <f ca="1" xml:space="preserve">
_xlfn.LET(_xlpm.GetVal,INDIRECT("Eurofins!"&amp;SUBSTITUTE(ADDRESS(1,MATCH(Y$3,Eurofins!$2:$2,0),4),"1","")&amp;($AN$5+$A67)),_xlfn.IFS(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67" s="24" t="e">
        <f ca="1" xml:space="preserve">
_xlfn.LET(_xlpm.GetVal,INDIRECT("Eurofins!"&amp;SUBSTITUTE(ADDRESS(1,MATCH(Z$3,Eurofins!$2:$2,0),4),"1","")&amp;($AN$5+$A67)),_xlfn.IFS(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67" s="24" t="e">
        <f ca="1" xml:space="preserve">
_xlfn.LET(_xlpm.GetVal,INDIRECT("Eurofins!"&amp;SUBSTITUTE(ADDRESS(1,MATCH(AA$3,Eurofins!$2:$2,0),4),"1","")&amp;($AN$5+$A67)),_xlfn.IFS(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67" s="24" t="e">
        <f ca="1" xml:space="preserve">
_xlfn.LET(_xlpm.GetVal,INDIRECT("Eurofins!"&amp;SUBSTITUTE(ADDRESS(1,MATCH(AB$3,Eurofins!$2:$2,0),4),"1","")&amp;($AN$5+$A67)),_xlfn.IFS(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67" s="24" t="e">
        <f ca="1" xml:space="preserve">
_xlfn.LET(_xlpm.GetVal,INDIRECT("Eurofins!"&amp;SUBSTITUTE(ADDRESS(1,MATCH(AC$3,Eurofins!$2:$2,0),4),"1","")&amp;($AN$5+$A67)),_xlfn.IFS(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67" s="24" t="e">
        <f ca="1" xml:space="preserve">
_xlfn.LET(_xlpm.GetVal,INDIRECT("Eurofins!"&amp;SUBSTITUTE(ADDRESS(1,MATCH(AD$3,Eurofins!$2:$2,0),4),"1","")&amp;($AN$5+$A67)),_xlfn.IFS(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67" s="24" t="e">
        <f ca="1" xml:space="preserve">
_xlfn.LET(_xlpm.GetVal,INDIRECT("Eurofins!"&amp;SUBSTITUTE(ADDRESS(1,MATCH(AE$3,Eurofins!$2:$2,0),4),"1","")&amp;($AN$5+$A67)),_xlfn.IFS(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67" s="24" t="e">
        <f ca="1" xml:space="preserve">
_xlfn.LET(_xlpm.GetVal,INDIRECT("Eurofins!"&amp;SUBSTITUTE(ADDRESS(1,MATCH(AF$3,Eurofins!$2:$2,0),4),"1","")&amp;($AN$5+$A67)),_xlfn.IFS(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67" s="24" t="e">
        <f ca="1" xml:space="preserve">
_xlfn.LET(_xlpm.GetVal,INDIRECT("Eurofins!"&amp;SUBSTITUTE(ADDRESS(1,MATCH(AG$3,Eurofins!$2:$2,0),4),"1","")&amp;($AN$5+$A67)),_xlfn.IFS(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67" s="25" t="str">
        <f ca="1">IF(SUMPRODUCT(--ISERROR(AI67:AJ67))&lt;2,IF(SUMIF(AI67:AJ67,"&lt;&gt;#VALUE!")&lt;=ALS_Jord_Kalk!BQ$4,"&lt;"&amp;ALS_Jord_Kalk!BQ$4,SUMIF(AI67:AJ67,"&lt;&gt;#VALUE!")),"#VALUE!")</f>
        <v>#VALUE!</v>
      </c>
      <c r="AI67" s="24" t="e">
        <f ca="1">_xlfn.IFS(INDIRECT("Eurofins!"&amp;SUBSTITUTE(ADDRESS(1,MATCH(AI$3,Eurofins!$2:$2,0),4),"1","")&amp;($AN$5+$A67))=0,"",INDIRECT("Eurofins!"&amp;SUBSTITUTE(ADDRESS(1,MATCH(AI$3,Eurofins!$2:$2,0),4),"1","")&amp;($AN$5+$A67))="nd","n.d.",LEFT(INDIRECT("Eurofins!"&amp;SUBSTITUTE(ADDRESS(1,MATCH(AI$3,Eurofins!$2:$2,0),4),"1","")&amp;($AN$5+$A67)),2)="&lt; ",IF(VALUE(SUBSTITUTE(SUBSTITUTE(INDIRECT("Eurofins!"&amp;SUBSTITUTE(ADDRESS(1,MATCH(AI$3,Eurofins!$2:$2,0),4),"1","")&amp;($AN$5+$A67))," ",""),"&lt;",""))*AI$2&lt;=BS$4,"&lt;"&amp;BS$4,"&lt;"&amp;VALUE(SUBSTITUTE(SUBSTITUTE(INDIRECT("Eurofins!"&amp;SUBSTITUTE(ADDRESS(1,MATCH(AI$3,Eurofins!$2:$2,0),4),"1","")&amp;($AN$5+$A67))," ",""),"&lt;",""))*AI$2),LEFT(INDIRECT("Eurofins!"&amp;SUBSTITUTE(ADDRESS(1,MATCH(AI$3,Eurofins!$2:$2,0),4),"1","")&amp;($AN$5+$A67)),1)="&lt;",IF(VALUE(SUBSTITUTE(SUBSTITUTE(INDIRECT("Eurofins!"&amp;SUBSTITUTE(ADDRESS(1,MATCH(AI$3,Eurofins!$2:$2,0),4),"1","")&amp;($AN$5+$A67))," ",""),"&lt;",""))*AI$2&lt;=BS$4,"&lt;"&amp;BS$4,"&lt;"&amp;VALUE(SUBSTITUTE(SUBSTITUTE(INDIRECT("Eurofins!"&amp;SUBSTITUTE(ADDRESS(1,MATCH(AI$3,Eurofins!$2:$2,0),4),"1","")&amp;($AN$5+$A67))," ",""),"&lt;",""))*AI$2),ISNUMBER(VALUE(INDIRECT("Eurofins!"&amp;SUBSTITUTE(ADDRESS(1,MATCH(AI$3,Eurofins!$2:$2,0),4),"1","")&amp;($AN$5+$A67)))),IF(VALUE(INDIRECT("Eurofins!"&amp;SUBSTITUTE(ADDRESS(1,MATCH(AI$3,Eurofins!$2:$2,0),4),"1","")&amp;($AN$5+$A67)))*AI$2&lt;=BS$4,"&lt;"&amp;BS$4,VALUE(INDIRECT("Eurofins!"&amp;SUBSTITUTE(ADDRESS(1,MATCH(AI$3,Eurofins!$2:$2,0),4),"1","")&amp;($AN$5+$A67)))))</f>
        <v>#N/A</v>
      </c>
      <c r="AJ67" s="24" t="e">
        <f ca="1">_xlfn.IFS(INDIRECT("Eurofins!"&amp;SUBSTITUTE(ADDRESS(1,MATCH(AJ$3,Eurofins!$2:$2,0),4),"1","")&amp;($AN$5+$A67))=0,"",INDIRECT("Eurofins!"&amp;SUBSTITUTE(ADDRESS(1,MATCH(AJ$3,Eurofins!$2:$2,0),4),"1","")&amp;($AN$5+$A67))="nd","n.d.",LEFT(INDIRECT("Eurofins!"&amp;SUBSTITUTE(ADDRESS(1,MATCH(AJ$3,Eurofins!$2:$2,0),4),"1","")&amp;($AN$5+$A67)),2)="&lt; ",IF(VALUE(SUBSTITUTE(SUBSTITUTE(INDIRECT("Eurofins!"&amp;SUBSTITUTE(ADDRESS(1,MATCH(AJ$3,Eurofins!$2:$2,0),4),"1","")&amp;($AN$5+$A67))," ",""),"&lt;",""))*AJ$2&lt;=BT$4,"&lt;"&amp;BT$4,"&lt;"&amp;VALUE(SUBSTITUTE(SUBSTITUTE(INDIRECT("Eurofins!"&amp;SUBSTITUTE(ADDRESS(1,MATCH(AJ$3,Eurofins!$2:$2,0),4),"1","")&amp;($AN$5+$A67))," ",""),"&lt;",""))*AJ$2),LEFT(INDIRECT("Eurofins!"&amp;SUBSTITUTE(ADDRESS(1,MATCH(AJ$3,Eurofins!$2:$2,0),4),"1","")&amp;($AN$5+$A67)),1)="&lt;",IF(VALUE(SUBSTITUTE(SUBSTITUTE(INDIRECT("Eurofins!"&amp;SUBSTITUTE(ADDRESS(1,MATCH(AJ$3,Eurofins!$2:$2,0),4),"1","")&amp;($AN$5+$A67))," ",""),"&lt;",""))*AJ$2&lt;=BT$4,"&lt;"&amp;BT$4,"&lt;"&amp;VALUE(SUBSTITUTE(SUBSTITUTE(INDIRECT("Eurofins!"&amp;SUBSTITUTE(ADDRESS(1,MATCH(AJ$3,Eurofins!$2:$2,0),4),"1","")&amp;($AN$5+$A67))," ",""),"&lt;",""))*AJ$2),ISNUMBER(VALUE(INDIRECT("Eurofins!"&amp;SUBSTITUTE(ADDRESS(1,MATCH(AJ$3,Eurofins!$2:$2,0),4),"1","")&amp;($AN$5+$A67)))),IF(VALUE(INDIRECT("Eurofins!"&amp;SUBSTITUTE(ADDRESS(1,MATCH(AJ$3,Eurofins!$2:$2,0),4),"1","")&amp;($AN$5+$A67)))*AJ$2&lt;=BT$4,"&lt;"&amp;BT$4,VALUE(INDIRECT("Eurofins!"&amp;SUBSTITUTE(ADDRESS(1,MATCH(AJ$3,Eurofins!$2:$2,0),4),"1","")&amp;($AN$5+$A67)))))</f>
        <v>#N/A</v>
      </c>
    </row>
    <row r="68" spans="1:36" x14ac:dyDescent="0.25">
      <c r="A68">
        <f t="shared" ca="1" si="7"/>
        <v>65</v>
      </c>
      <c r="B68" t="e">
        <f t="shared" ref="B68:B99" ca="1" si="8">IF(LEN(C68)&gt;0,SUBSTITUTE(INDIRECT("Eurofins!"&amp;$AN$4&amp;($AN$5+A68)),C68,""),INDIRECT("Eurofins!"&amp;$AN$4&amp;($AN$5+A68)))</f>
        <v>#REF!</v>
      </c>
      <c r="C68" t="str">
        <f t="shared" ca="1" si="5"/>
        <v/>
      </c>
      <c r="D68" s="22" t="e">
        <f ca="1">IF(INDIRECT("Eurofins!"&amp;SUBSTITUTE(ADDRESS(1,MATCH(D$3,Eurofins!$2:$2,0),4),"1","")&amp;($AN$5+$A68))=0,"",INDIRECT("Eurofins!"&amp;SUBSTITUTE(ADDRESS(1,MATCH(D$3,Eurofins!$2:$2,0),4),"1","")&amp;($AN$5+$A68)))</f>
        <v>#N/A</v>
      </c>
      <c r="E68" s="22" t="e">
        <f ca="1">_xlfn.IFS(INDIRECT("Eurofins!"&amp;SUBSTITUTE(ADDRESS(1,MATCH(E$3,Eurofins!$2:$2,0),4),"1","")&amp;($AN$5+$A68))=0,"",INDIRECT("Eurofins!"&amp;SUBSTITUTE(ADDRESS(1,MATCH(E$3,Eurofins!$2:$2,0),4),"1","")&amp;($AN$5+$A68))="nd","n.d.",LEFT(INDIRECT("Eurofins!"&amp;SUBSTITUTE(ADDRESS(1,MATCH(E$3,Eurofins!$2:$2,0),4),"1","")&amp;($AN$5+$A68)),2)="&lt; ","&lt;&lt;",LEFT(INDIRECT("Eurofins!"&amp;SUBSTITUTE(ADDRESS(1,MATCH(E$3,Eurofins!$2:$2,0),4),"1","")&amp;($AN$5+$A68)),1)="&lt;","&lt;",NOT(ISERROR(VALUE(INDIRECT("Eurofins!"&amp;SUBSTITUTE(ADDRESS(1,MATCH(E$3,Eurofins!$2:$2,0),4),"1","")&amp;($AN$5+$A68))))),VALUE(INDIRECT("Eurofins!"&amp;SUBSTITUTE(ADDRESS(1,MATCH(E$3,Eurofins!$2:$2,0),4),"1","")&amp;($AN$5+$A68))))</f>
        <v>#N/A</v>
      </c>
      <c r="F68" s="22" t="e">
        <f ca="1">_xlfn.IFS(INDIRECT("Eurofins!"&amp;SUBSTITUTE(ADDRESS(1,MATCH(F$3,Eurofins!$2:$2,0),4),"1","")&amp;($AN$5+$A68))=0,"",INDIRECT("Eurofins!"&amp;SUBSTITUTE(ADDRESS(1,MATCH(F$3,Eurofins!$2:$2,0),4),"1","")&amp;($AN$5+$A68))="nd","n.d.",LEFT(INDIRECT("Eurofins!"&amp;SUBSTITUTE(ADDRESS(1,MATCH(F$3,Eurofins!$2:$2,0),4),"1","")&amp;($AN$5+$A68)),2)="&lt; ","&lt;&lt;",LEFT(INDIRECT("Eurofins!"&amp;SUBSTITUTE(ADDRESS(1,MATCH(F$3,Eurofins!$2:$2,0),4),"1","")&amp;($AN$5+$A68)),1)="&lt;","&lt;",NOT(ISERROR(VALUE(INDIRECT("Eurofins!"&amp;SUBSTITUTE(ADDRESS(1,MATCH(F$3,Eurofins!$2:$2,0),4),"1","")&amp;($AN$5+$A68))))),VALUE(INDIRECT("Eurofins!"&amp;SUBSTITUTE(ADDRESS(1,MATCH(F$3,Eurofins!$2:$2,0),4),"1","")&amp;($AN$5+$A68))))</f>
        <v>#N/A</v>
      </c>
      <c r="G68" s="24" t="e">
        <f ca="1" xml:space="preserve">
_xlfn.LET(_xlpm.GetVal,INDIRECT("Eurofins!"&amp;SUBSTITUTE(ADDRESS(1,MATCH(G$3,Eurofins!$2:$2,0),4),"1","")&amp;($AN$5+$A68)),_xlfn.IFS(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68" s="24" t="e">
        <f ca="1" xml:space="preserve">
_xlfn.LET(_xlpm.GetVal,INDIRECT("Eurofins!"&amp;SUBSTITUTE(ADDRESS(1,MATCH(H$3,Eurofins!$2:$2,0),4),"1","")&amp;($AN$5+$A68)),_xlfn.IFS(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68" s="24" t="e">
        <f ca="1" xml:space="preserve">
_xlfn.LET(_xlpm.GetVal,INDIRECT("Eurofins!"&amp;SUBSTITUTE(ADDRESS(1,MATCH(I$3,Eurofins!$2:$2,0),4),"1","")&amp;($AN$5+$A68)),_xlfn.IFS(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68" s="24" t="e">
        <f ca="1" xml:space="preserve">
_xlfn.LET(_xlpm.GetVal,INDIRECT("Eurofins!"&amp;SUBSTITUTE(ADDRESS(1,MATCH(J$3,Eurofins!$2:$2,0),4),"1","")&amp;($AN$5+$A68)),_xlfn.IFS(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68" s="24" t="e">
        <f ca="1" xml:space="preserve">
_xlfn.LET(_xlpm.GetVal,INDIRECT("Eurofins!"&amp;SUBSTITUTE(ADDRESS(1,MATCH(K$3,Eurofins!$2:$2,0),4),"1","")&amp;($AN$5+$A68)),_xlfn.IFS(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68" s="24" t="e">
        <f ca="1" xml:space="preserve">
_xlfn.LET(_xlpm.GetVal,INDIRECT("Eurofins!"&amp;SUBSTITUTE(ADDRESS(1,MATCH(L$3,Eurofins!$2:$2,0),4),"1","")&amp;($AN$5+$A68)),_xlfn.IFS(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68" s="24" t="e">
        <f ca="1" xml:space="preserve">
_xlfn.LET(_xlpm.GetVal,INDIRECT("Eurofins!"&amp;SUBSTITUTE(ADDRESS(1,MATCH(M$3,Eurofins!$2:$2,0),4),"1","")&amp;($AN$5+$A68)),_xlfn.IFS(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68" s="24" t="e">
        <f ca="1" xml:space="preserve">
_xlfn.LET(_xlpm.GetVal,INDIRECT("Eurofins!"&amp;SUBSTITUTE(ADDRESS(1,MATCH(N$3,Eurofins!$2:$2,0),4),"1","")&amp;($AN$5+$A68)),_xlfn.IFS(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68" s="24" t="e">
        <f ca="1" xml:space="preserve">
_xlfn.LET(_xlpm.GetVal,INDIRECT("Eurofins!"&amp;SUBSTITUTE(ADDRESS(1,MATCH(O$3,Eurofins!$2:$2,0),4),"1","")&amp;($AN$5+$A68)),_xlfn.IFS(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68" s="27" t="e">
        <f ca="1">_xlfn.LET(_xlpm.GetVal,INDIRECT("Eurofins!"&amp;SUBSTITUTE(ADDRESS(1,MATCH(P$3,Eurofins!$2:$2,0),4),"1","")&amp;($AN$5+$A68)),
_xlfn.IFS(
(_xlpm.GetVal)=0,
IF($AR$23,IF(INDIRECT("Eurofins!"&amp;$AR$28&amp;($AN$5+$A68))="nd","n.d.",VALUE(INDIRECT("Eurofins!"&amp;$AR$28&amp;($AN$5+$A68)))),""),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68" s="27" t="e">
        <f ca="1">_xlfn.LET(_xlpm.GetVal,INDIRECT("Eurofins!"&amp;SUBSTITUTE(ADDRESS(1,MATCH(Q$3,Eurofins!$2:$2,0),4),"1","")&amp;($AN$5+$A68)),
_xlfn.IFS(
(_xlpm.GetVal)=0,
IF($AR$15,IF(INDIRECT("Eurofins!"&amp;$AR$20&amp;($AN$5+$A68))="nd","n.d.",VALUE(INDIRECT("Eurofins!"&amp;$AR$20&amp;($AN$5+$A68)))),""),
(_xlpm.GetVal)="nd",
"n.d.",
LEFT(_xlpm.GetVal,1)="&lt;",
IF(Q66&lt;&gt;1,"&lt;"&amp;VALUE(SUBSTITUTE(SUBSTITUTE(_xlpm.GetVal,"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68" s="24" t="e">
        <f ca="1" xml:space="preserve">
_xlfn.LET(_xlpm.GetVal,INDIRECT("Eurofins!"&amp;SUBSTITUTE(ADDRESS(1,MATCH(R$3,Eurofins!$2:$2,0),4),"1","")&amp;($AN$5+$A68)),_xlfn.IFS(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68" s="24" t="e">
        <f ca="1" xml:space="preserve">
_xlfn.LET(_xlpm.GetVal,INDIRECT("Eurofins!"&amp;SUBSTITUTE(ADDRESS(1,MATCH(S$3,Eurofins!$2:$2,0),4),"1","")&amp;($AN$5+$A68)),_xlfn.IFS(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68" s="24" t="e">
        <f ca="1" xml:space="preserve">
_xlfn.LET(_xlpm.GetVal,INDIRECT("Eurofins!"&amp;SUBSTITUTE(ADDRESS(1,MATCH(T$3,Eurofins!$2:$2,0),4),"1","")&amp;($AN$5+$A68)),_xlfn.IFS(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68" s="24" t="e">
        <f ca="1" xml:space="preserve">
_xlfn.LET(_xlpm.GetVal,INDIRECT("Eurofins!"&amp;SUBSTITUTE(ADDRESS(1,MATCH(U$3,Eurofins!$2:$2,0),4),"1","")&amp;($AN$5+$A68)),_xlfn.IFS(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68" s="24" t="e">
        <f ca="1" xml:space="preserve">
_xlfn.LET(_xlpm.GetVal,INDIRECT("Eurofins!"&amp;SUBSTITUTE(ADDRESS(1,MATCH(V$3,Eurofins!$2:$2,0),4),"1","")&amp;($AN$5+$A68)),_xlfn.IFS(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68" s="24" t="e">
        <f ca="1" xml:space="preserve">
_xlfn.LET(_xlpm.GetVal,INDIRECT("Eurofins!"&amp;SUBSTITUTE(ADDRESS(1,MATCH(W$3,Eurofins!$2:$2,0),4),"1","")&amp;($AN$5+$A68)),_xlfn.IFS(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68" s="24" t="e">
        <f ca="1" xml:space="preserve">
_xlfn.LET(_xlpm.GetVal,INDIRECT("Eurofins!"&amp;SUBSTITUTE(ADDRESS(1,MATCH(X$3,Eurofins!$2:$2,0),4),"1","")&amp;($AN$5+$A68)),_xlfn.IFS(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68" s="24" t="e">
        <f ca="1" xml:space="preserve">
_xlfn.LET(_xlpm.GetVal,INDIRECT("Eurofins!"&amp;SUBSTITUTE(ADDRESS(1,MATCH(Y$3,Eurofins!$2:$2,0),4),"1","")&amp;($AN$5+$A68)),_xlfn.IFS(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68" s="24" t="e">
        <f ca="1" xml:space="preserve">
_xlfn.LET(_xlpm.GetVal,INDIRECT("Eurofins!"&amp;SUBSTITUTE(ADDRESS(1,MATCH(Z$3,Eurofins!$2:$2,0),4),"1","")&amp;($AN$5+$A68)),_xlfn.IFS(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68" s="24" t="e">
        <f ca="1" xml:space="preserve">
_xlfn.LET(_xlpm.GetVal,INDIRECT("Eurofins!"&amp;SUBSTITUTE(ADDRESS(1,MATCH(AA$3,Eurofins!$2:$2,0),4),"1","")&amp;($AN$5+$A68)),_xlfn.IFS(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68" s="24" t="e">
        <f ca="1" xml:space="preserve">
_xlfn.LET(_xlpm.GetVal,INDIRECT("Eurofins!"&amp;SUBSTITUTE(ADDRESS(1,MATCH(AB$3,Eurofins!$2:$2,0),4),"1","")&amp;($AN$5+$A68)),_xlfn.IFS(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68" s="24" t="e">
        <f ca="1" xml:space="preserve">
_xlfn.LET(_xlpm.GetVal,INDIRECT("Eurofins!"&amp;SUBSTITUTE(ADDRESS(1,MATCH(AC$3,Eurofins!$2:$2,0),4),"1","")&amp;($AN$5+$A68)),_xlfn.IFS(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68" s="24" t="e">
        <f ca="1" xml:space="preserve">
_xlfn.LET(_xlpm.GetVal,INDIRECT("Eurofins!"&amp;SUBSTITUTE(ADDRESS(1,MATCH(AD$3,Eurofins!$2:$2,0),4),"1","")&amp;($AN$5+$A68)),_xlfn.IFS(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68" s="24" t="e">
        <f ca="1" xml:space="preserve">
_xlfn.LET(_xlpm.GetVal,INDIRECT("Eurofins!"&amp;SUBSTITUTE(ADDRESS(1,MATCH(AE$3,Eurofins!$2:$2,0),4),"1","")&amp;($AN$5+$A68)),_xlfn.IFS(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68" s="24" t="e">
        <f ca="1" xml:space="preserve">
_xlfn.LET(_xlpm.GetVal,INDIRECT("Eurofins!"&amp;SUBSTITUTE(ADDRESS(1,MATCH(AF$3,Eurofins!$2:$2,0),4),"1","")&amp;($AN$5+$A68)),_xlfn.IFS(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68" s="24" t="e">
        <f ca="1" xml:space="preserve">
_xlfn.LET(_xlpm.GetVal,INDIRECT("Eurofins!"&amp;SUBSTITUTE(ADDRESS(1,MATCH(AG$3,Eurofins!$2:$2,0),4),"1","")&amp;($AN$5+$A68)),_xlfn.IFS(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68" s="25" t="str">
        <f ca="1">IF(SUMPRODUCT(--ISERROR(AI68:AJ68))&lt;2,IF(SUMIF(AI68:AJ68,"&lt;&gt;#VALUE!")&lt;=ALS_Jord_Kalk!BQ$4,"&lt;"&amp;ALS_Jord_Kalk!BQ$4,SUMIF(AI68:AJ68,"&lt;&gt;#VALUE!")),"#VALUE!")</f>
        <v>#VALUE!</v>
      </c>
      <c r="AI68" s="24" t="e">
        <f ca="1">_xlfn.IFS(INDIRECT("Eurofins!"&amp;SUBSTITUTE(ADDRESS(1,MATCH(AI$3,Eurofins!$2:$2,0),4),"1","")&amp;($AN$5+$A68))=0,"",INDIRECT("Eurofins!"&amp;SUBSTITUTE(ADDRESS(1,MATCH(AI$3,Eurofins!$2:$2,0),4),"1","")&amp;($AN$5+$A68))="nd","n.d.",LEFT(INDIRECT("Eurofins!"&amp;SUBSTITUTE(ADDRESS(1,MATCH(AI$3,Eurofins!$2:$2,0),4),"1","")&amp;($AN$5+$A68)),2)="&lt; ",IF(VALUE(SUBSTITUTE(SUBSTITUTE(INDIRECT("Eurofins!"&amp;SUBSTITUTE(ADDRESS(1,MATCH(AI$3,Eurofins!$2:$2,0),4),"1","")&amp;($AN$5+$A68))," ",""),"&lt;",""))*AI$2&lt;=BS$4,"&lt;"&amp;BS$4,"&lt;"&amp;VALUE(SUBSTITUTE(SUBSTITUTE(INDIRECT("Eurofins!"&amp;SUBSTITUTE(ADDRESS(1,MATCH(AI$3,Eurofins!$2:$2,0),4),"1","")&amp;($AN$5+$A68))," ",""),"&lt;",""))*AI$2),LEFT(INDIRECT("Eurofins!"&amp;SUBSTITUTE(ADDRESS(1,MATCH(AI$3,Eurofins!$2:$2,0),4),"1","")&amp;($AN$5+$A68)),1)="&lt;",IF(VALUE(SUBSTITUTE(SUBSTITUTE(INDIRECT("Eurofins!"&amp;SUBSTITUTE(ADDRESS(1,MATCH(AI$3,Eurofins!$2:$2,0),4),"1","")&amp;($AN$5+$A68))," ",""),"&lt;",""))*AI$2&lt;=BS$4,"&lt;"&amp;BS$4,"&lt;"&amp;VALUE(SUBSTITUTE(SUBSTITUTE(INDIRECT("Eurofins!"&amp;SUBSTITUTE(ADDRESS(1,MATCH(AI$3,Eurofins!$2:$2,0),4),"1","")&amp;($AN$5+$A68))," ",""),"&lt;",""))*AI$2),ISNUMBER(VALUE(INDIRECT("Eurofins!"&amp;SUBSTITUTE(ADDRESS(1,MATCH(AI$3,Eurofins!$2:$2,0),4),"1","")&amp;($AN$5+$A68)))),IF(VALUE(INDIRECT("Eurofins!"&amp;SUBSTITUTE(ADDRESS(1,MATCH(AI$3,Eurofins!$2:$2,0),4),"1","")&amp;($AN$5+$A68)))*AI$2&lt;=BS$4,"&lt;"&amp;BS$4,VALUE(INDIRECT("Eurofins!"&amp;SUBSTITUTE(ADDRESS(1,MATCH(AI$3,Eurofins!$2:$2,0),4),"1","")&amp;($AN$5+$A68)))))</f>
        <v>#N/A</v>
      </c>
      <c r="AJ68" s="24" t="e">
        <f ca="1">_xlfn.IFS(INDIRECT("Eurofins!"&amp;SUBSTITUTE(ADDRESS(1,MATCH(AJ$3,Eurofins!$2:$2,0),4),"1","")&amp;($AN$5+$A68))=0,"",INDIRECT("Eurofins!"&amp;SUBSTITUTE(ADDRESS(1,MATCH(AJ$3,Eurofins!$2:$2,0),4),"1","")&amp;($AN$5+$A68))="nd","n.d.",LEFT(INDIRECT("Eurofins!"&amp;SUBSTITUTE(ADDRESS(1,MATCH(AJ$3,Eurofins!$2:$2,0),4),"1","")&amp;($AN$5+$A68)),2)="&lt; ",IF(VALUE(SUBSTITUTE(SUBSTITUTE(INDIRECT("Eurofins!"&amp;SUBSTITUTE(ADDRESS(1,MATCH(AJ$3,Eurofins!$2:$2,0),4),"1","")&amp;($AN$5+$A68))," ",""),"&lt;",""))*AJ$2&lt;=BT$4,"&lt;"&amp;BT$4,"&lt;"&amp;VALUE(SUBSTITUTE(SUBSTITUTE(INDIRECT("Eurofins!"&amp;SUBSTITUTE(ADDRESS(1,MATCH(AJ$3,Eurofins!$2:$2,0),4),"1","")&amp;($AN$5+$A68))," ",""),"&lt;",""))*AJ$2),LEFT(INDIRECT("Eurofins!"&amp;SUBSTITUTE(ADDRESS(1,MATCH(AJ$3,Eurofins!$2:$2,0),4),"1","")&amp;($AN$5+$A68)),1)="&lt;",IF(VALUE(SUBSTITUTE(SUBSTITUTE(INDIRECT("Eurofins!"&amp;SUBSTITUTE(ADDRESS(1,MATCH(AJ$3,Eurofins!$2:$2,0),4),"1","")&amp;($AN$5+$A68))," ",""),"&lt;",""))*AJ$2&lt;=BT$4,"&lt;"&amp;BT$4,"&lt;"&amp;VALUE(SUBSTITUTE(SUBSTITUTE(INDIRECT("Eurofins!"&amp;SUBSTITUTE(ADDRESS(1,MATCH(AJ$3,Eurofins!$2:$2,0),4),"1","")&amp;($AN$5+$A68))," ",""),"&lt;",""))*AJ$2),ISNUMBER(VALUE(INDIRECT("Eurofins!"&amp;SUBSTITUTE(ADDRESS(1,MATCH(AJ$3,Eurofins!$2:$2,0),4),"1","")&amp;($AN$5+$A68)))),IF(VALUE(INDIRECT("Eurofins!"&amp;SUBSTITUTE(ADDRESS(1,MATCH(AJ$3,Eurofins!$2:$2,0),4),"1","")&amp;($AN$5+$A68)))*AJ$2&lt;=BT$4,"&lt;"&amp;BT$4,VALUE(INDIRECT("Eurofins!"&amp;SUBSTITUTE(ADDRESS(1,MATCH(AJ$3,Eurofins!$2:$2,0),4),"1","")&amp;($AN$5+$A68)))))</f>
        <v>#N/A</v>
      </c>
    </row>
    <row r="69" spans="1:36" x14ac:dyDescent="0.25">
      <c r="A69">
        <f t="shared" ref="A69:A103" ca="1" si="9">IF((A68+1)&lt;=$AN$8,A68+1,"End of samples")</f>
        <v>66</v>
      </c>
      <c r="B69" t="e">
        <f t="shared" ca="1" si="8"/>
        <v>#REF!</v>
      </c>
      <c r="C69" t="str">
        <f t="shared" ref="C69:C103" ca="1" si="10">_xlfn.LET(_xlpm.GetName,INDIRECT("Eurofins!"&amp;$AN$4&amp;($AN$5+A69)),
(_xlfn.IFS(
NOT(
    ISERROR(
        FIND("-",_xlpm.GetName,FIND(" ",_xlpm.GetName,FIND(" ",_xlpm.GetName)+1)+1)
        )
    ),
RIGHT(_xlpm.GetName,
    LEN(
    _xlpm.GetName)-FIND(" ",_xlpm.GetName,FIND(" ",_xlpm.GetName)+1)
    ),
NOT(
    ISERROR(
        FIND(" ",_xlpm.GetName,1)
        )
    ),
RIGHT(_xlpm.GetName,
    LEN(
    _xlpm.GetName)-FIND(" ",_xlpm.GetName,1)
    ),
TRUE,
""
))
)</f>
        <v/>
      </c>
      <c r="D69" s="22" t="e">
        <f ca="1">IF(INDIRECT("Eurofins!"&amp;SUBSTITUTE(ADDRESS(1,MATCH(D$3,Eurofins!$2:$2,0),4),"1","")&amp;($AN$5+$A69))=0,"",INDIRECT("Eurofins!"&amp;SUBSTITUTE(ADDRESS(1,MATCH(D$3,Eurofins!$2:$2,0),4),"1","")&amp;($AN$5+$A69)))</f>
        <v>#N/A</v>
      </c>
      <c r="E69" s="22" t="e">
        <f ca="1">_xlfn.IFS(INDIRECT("Eurofins!"&amp;SUBSTITUTE(ADDRESS(1,MATCH(E$3,Eurofins!$2:$2,0),4),"1","")&amp;($AN$5+$A69))=0,"",INDIRECT("Eurofins!"&amp;SUBSTITUTE(ADDRESS(1,MATCH(E$3,Eurofins!$2:$2,0),4),"1","")&amp;($AN$5+$A69))="nd","n.d.",LEFT(INDIRECT("Eurofins!"&amp;SUBSTITUTE(ADDRESS(1,MATCH(E$3,Eurofins!$2:$2,0),4),"1","")&amp;($AN$5+$A69)),2)="&lt; ","&lt;&lt;",LEFT(INDIRECT("Eurofins!"&amp;SUBSTITUTE(ADDRESS(1,MATCH(E$3,Eurofins!$2:$2,0),4),"1","")&amp;($AN$5+$A69)),1)="&lt;","&lt;",NOT(ISERROR(VALUE(INDIRECT("Eurofins!"&amp;SUBSTITUTE(ADDRESS(1,MATCH(E$3,Eurofins!$2:$2,0),4),"1","")&amp;($AN$5+$A69))))),VALUE(INDIRECT("Eurofins!"&amp;SUBSTITUTE(ADDRESS(1,MATCH(E$3,Eurofins!$2:$2,0),4),"1","")&amp;($AN$5+$A69))))</f>
        <v>#N/A</v>
      </c>
      <c r="F69" s="22" t="e">
        <f ca="1">_xlfn.IFS(INDIRECT("Eurofins!"&amp;SUBSTITUTE(ADDRESS(1,MATCH(F$3,Eurofins!$2:$2,0),4),"1","")&amp;($AN$5+$A69))=0,"",INDIRECT("Eurofins!"&amp;SUBSTITUTE(ADDRESS(1,MATCH(F$3,Eurofins!$2:$2,0),4),"1","")&amp;($AN$5+$A69))="nd","n.d.",LEFT(INDIRECT("Eurofins!"&amp;SUBSTITUTE(ADDRESS(1,MATCH(F$3,Eurofins!$2:$2,0),4),"1","")&amp;($AN$5+$A69)),2)="&lt; ","&lt;&lt;",LEFT(INDIRECT("Eurofins!"&amp;SUBSTITUTE(ADDRESS(1,MATCH(F$3,Eurofins!$2:$2,0),4),"1","")&amp;($AN$5+$A69)),1)="&lt;","&lt;",NOT(ISERROR(VALUE(INDIRECT("Eurofins!"&amp;SUBSTITUTE(ADDRESS(1,MATCH(F$3,Eurofins!$2:$2,0),4),"1","")&amp;($AN$5+$A69))))),VALUE(INDIRECT("Eurofins!"&amp;SUBSTITUTE(ADDRESS(1,MATCH(F$3,Eurofins!$2:$2,0),4),"1","")&amp;($AN$5+$A69))))</f>
        <v>#N/A</v>
      </c>
      <c r="G69" s="24" t="e">
        <f ca="1" xml:space="preserve">
_xlfn.LET(_xlpm.GetVal,INDIRECT("Eurofins!"&amp;SUBSTITUTE(ADDRESS(1,MATCH(G$3,Eurofins!$2:$2,0),4),"1","")&amp;($AN$5+$A69)),_xlfn.IFS(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69" s="24" t="e">
        <f ca="1" xml:space="preserve">
_xlfn.LET(_xlpm.GetVal,INDIRECT("Eurofins!"&amp;SUBSTITUTE(ADDRESS(1,MATCH(H$3,Eurofins!$2:$2,0),4),"1","")&amp;($AN$5+$A69)),_xlfn.IFS(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69" s="24" t="e">
        <f ca="1" xml:space="preserve">
_xlfn.LET(_xlpm.GetVal,INDIRECT("Eurofins!"&amp;SUBSTITUTE(ADDRESS(1,MATCH(I$3,Eurofins!$2:$2,0),4),"1","")&amp;($AN$5+$A69)),_xlfn.IFS(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69" s="24" t="e">
        <f ca="1" xml:space="preserve">
_xlfn.LET(_xlpm.GetVal,INDIRECT("Eurofins!"&amp;SUBSTITUTE(ADDRESS(1,MATCH(J$3,Eurofins!$2:$2,0),4),"1","")&amp;($AN$5+$A69)),_xlfn.IFS(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69" s="24" t="e">
        <f ca="1" xml:space="preserve">
_xlfn.LET(_xlpm.GetVal,INDIRECT("Eurofins!"&amp;SUBSTITUTE(ADDRESS(1,MATCH(K$3,Eurofins!$2:$2,0),4),"1","")&amp;($AN$5+$A69)),_xlfn.IFS(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69" s="24" t="e">
        <f ca="1" xml:space="preserve">
_xlfn.LET(_xlpm.GetVal,INDIRECT("Eurofins!"&amp;SUBSTITUTE(ADDRESS(1,MATCH(L$3,Eurofins!$2:$2,0),4),"1","")&amp;($AN$5+$A69)),_xlfn.IFS(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69" s="24" t="e">
        <f ca="1" xml:space="preserve">
_xlfn.LET(_xlpm.GetVal,INDIRECT("Eurofins!"&amp;SUBSTITUTE(ADDRESS(1,MATCH(M$3,Eurofins!$2:$2,0),4),"1","")&amp;($AN$5+$A69)),_xlfn.IFS(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69" s="24" t="e">
        <f ca="1" xml:space="preserve">
_xlfn.LET(_xlpm.GetVal,INDIRECT("Eurofins!"&amp;SUBSTITUTE(ADDRESS(1,MATCH(N$3,Eurofins!$2:$2,0),4),"1","")&amp;($AN$5+$A69)),_xlfn.IFS(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69" s="24" t="e">
        <f ca="1" xml:space="preserve">
_xlfn.LET(_xlpm.GetVal,INDIRECT("Eurofins!"&amp;SUBSTITUTE(ADDRESS(1,MATCH(O$3,Eurofins!$2:$2,0),4),"1","")&amp;($AN$5+$A69)),_xlfn.IFS(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69" s="27" t="e">
        <f ca="1">_xlfn.LET(_xlpm.GetVal,INDIRECT("Eurofins!"&amp;SUBSTITUTE(ADDRESS(1,MATCH(P$3,Eurofins!$2:$2,0),4),"1","")&amp;($AN$5+$A69)),
_xlfn.IFS(
(_xlpm.GetVal)=0,
IF($AR$23,IF(INDIRECT("Eurofins!"&amp;$AR$28&amp;($AN$5+$A69))="nd","n.d.",VALUE(INDIRECT("Eurofins!"&amp;$AR$28&amp;($AN$5+$A69)))),""),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69" s="27" t="e">
        <f ca="1">_xlfn.LET(_xlpm.GetVal,INDIRECT("Eurofins!"&amp;SUBSTITUTE(ADDRESS(1,MATCH(Q$3,Eurofins!$2:$2,0),4),"1","")&amp;($AN$5+$A69)),
_xlfn.IFS(
(_xlpm.GetVal)=0,
IF($AR$15,IF(INDIRECT("Eurofins!"&amp;$AR$20&amp;($AN$5+$A69))="nd","n.d.",VALUE(INDIRECT("Eurofins!"&amp;$AR$20&amp;($AN$5+$A69)))),""),
(_xlpm.GetVal)="nd",
"n.d.",
LEFT(_xlpm.GetVal,1)="&lt;",
IF(Q67&lt;&gt;1,"&lt;"&amp;VALUE(SUBSTITUTE(SUBSTITUTE(_xlpm.GetVal,"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69" s="24" t="e">
        <f ca="1" xml:space="preserve">
_xlfn.LET(_xlpm.GetVal,INDIRECT("Eurofins!"&amp;SUBSTITUTE(ADDRESS(1,MATCH(R$3,Eurofins!$2:$2,0),4),"1","")&amp;($AN$5+$A69)),_xlfn.IFS(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69" s="24" t="e">
        <f ca="1" xml:space="preserve">
_xlfn.LET(_xlpm.GetVal,INDIRECT("Eurofins!"&amp;SUBSTITUTE(ADDRESS(1,MATCH(S$3,Eurofins!$2:$2,0),4),"1","")&amp;($AN$5+$A69)),_xlfn.IFS(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69" s="24" t="e">
        <f ca="1" xml:space="preserve">
_xlfn.LET(_xlpm.GetVal,INDIRECT("Eurofins!"&amp;SUBSTITUTE(ADDRESS(1,MATCH(T$3,Eurofins!$2:$2,0),4),"1","")&amp;($AN$5+$A69)),_xlfn.IFS(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69" s="24" t="e">
        <f ca="1" xml:space="preserve">
_xlfn.LET(_xlpm.GetVal,INDIRECT("Eurofins!"&amp;SUBSTITUTE(ADDRESS(1,MATCH(U$3,Eurofins!$2:$2,0),4),"1","")&amp;($AN$5+$A69)),_xlfn.IFS(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69" s="24" t="e">
        <f ca="1" xml:space="preserve">
_xlfn.LET(_xlpm.GetVal,INDIRECT("Eurofins!"&amp;SUBSTITUTE(ADDRESS(1,MATCH(V$3,Eurofins!$2:$2,0),4),"1","")&amp;($AN$5+$A69)),_xlfn.IFS(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69" s="24" t="e">
        <f ca="1" xml:space="preserve">
_xlfn.LET(_xlpm.GetVal,INDIRECT("Eurofins!"&amp;SUBSTITUTE(ADDRESS(1,MATCH(W$3,Eurofins!$2:$2,0),4),"1","")&amp;($AN$5+$A69)),_xlfn.IFS(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69" s="24" t="e">
        <f ca="1" xml:space="preserve">
_xlfn.LET(_xlpm.GetVal,INDIRECT("Eurofins!"&amp;SUBSTITUTE(ADDRESS(1,MATCH(X$3,Eurofins!$2:$2,0),4),"1","")&amp;($AN$5+$A69)),_xlfn.IFS(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69" s="24" t="e">
        <f ca="1" xml:space="preserve">
_xlfn.LET(_xlpm.GetVal,INDIRECT("Eurofins!"&amp;SUBSTITUTE(ADDRESS(1,MATCH(Y$3,Eurofins!$2:$2,0),4),"1","")&amp;($AN$5+$A69)),_xlfn.IFS(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69" s="24" t="e">
        <f ca="1" xml:space="preserve">
_xlfn.LET(_xlpm.GetVal,INDIRECT("Eurofins!"&amp;SUBSTITUTE(ADDRESS(1,MATCH(Z$3,Eurofins!$2:$2,0),4),"1","")&amp;($AN$5+$A69)),_xlfn.IFS(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69" s="24" t="e">
        <f ca="1" xml:space="preserve">
_xlfn.LET(_xlpm.GetVal,INDIRECT("Eurofins!"&amp;SUBSTITUTE(ADDRESS(1,MATCH(AA$3,Eurofins!$2:$2,0),4),"1","")&amp;($AN$5+$A69)),_xlfn.IFS(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69" s="24" t="e">
        <f ca="1" xml:space="preserve">
_xlfn.LET(_xlpm.GetVal,INDIRECT("Eurofins!"&amp;SUBSTITUTE(ADDRESS(1,MATCH(AB$3,Eurofins!$2:$2,0),4),"1","")&amp;($AN$5+$A69)),_xlfn.IFS(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69" s="24" t="e">
        <f ca="1" xml:space="preserve">
_xlfn.LET(_xlpm.GetVal,INDIRECT("Eurofins!"&amp;SUBSTITUTE(ADDRESS(1,MATCH(AC$3,Eurofins!$2:$2,0),4),"1","")&amp;($AN$5+$A69)),_xlfn.IFS(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69" s="24" t="e">
        <f ca="1" xml:space="preserve">
_xlfn.LET(_xlpm.GetVal,INDIRECT("Eurofins!"&amp;SUBSTITUTE(ADDRESS(1,MATCH(AD$3,Eurofins!$2:$2,0),4),"1","")&amp;($AN$5+$A69)),_xlfn.IFS(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69" s="24" t="e">
        <f ca="1" xml:space="preserve">
_xlfn.LET(_xlpm.GetVal,INDIRECT("Eurofins!"&amp;SUBSTITUTE(ADDRESS(1,MATCH(AE$3,Eurofins!$2:$2,0),4),"1","")&amp;($AN$5+$A69)),_xlfn.IFS(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69" s="24" t="e">
        <f ca="1" xml:space="preserve">
_xlfn.LET(_xlpm.GetVal,INDIRECT("Eurofins!"&amp;SUBSTITUTE(ADDRESS(1,MATCH(AF$3,Eurofins!$2:$2,0),4),"1","")&amp;($AN$5+$A69)),_xlfn.IFS(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69" s="24" t="e">
        <f ca="1" xml:space="preserve">
_xlfn.LET(_xlpm.GetVal,INDIRECT("Eurofins!"&amp;SUBSTITUTE(ADDRESS(1,MATCH(AG$3,Eurofins!$2:$2,0),4),"1","")&amp;($AN$5+$A69)),_xlfn.IFS(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69" s="25" t="str">
        <f ca="1">IF(SUMPRODUCT(--ISERROR(AI69:AJ69))&lt;2,IF(SUMIF(AI69:AJ69,"&lt;&gt;#VALUE!")&lt;=ALS_Jord_Kalk!BQ$4,"&lt;"&amp;ALS_Jord_Kalk!BQ$4,SUMIF(AI69:AJ69,"&lt;&gt;#VALUE!")),"#VALUE!")</f>
        <v>#VALUE!</v>
      </c>
      <c r="AI69" s="24" t="e">
        <f ca="1">_xlfn.IFS(INDIRECT("Eurofins!"&amp;SUBSTITUTE(ADDRESS(1,MATCH(AI$3,Eurofins!$2:$2,0),4),"1","")&amp;($AN$5+$A69))=0,"",INDIRECT("Eurofins!"&amp;SUBSTITUTE(ADDRESS(1,MATCH(AI$3,Eurofins!$2:$2,0),4),"1","")&amp;($AN$5+$A69))="nd","n.d.",LEFT(INDIRECT("Eurofins!"&amp;SUBSTITUTE(ADDRESS(1,MATCH(AI$3,Eurofins!$2:$2,0),4),"1","")&amp;($AN$5+$A69)),2)="&lt; ",IF(VALUE(SUBSTITUTE(SUBSTITUTE(INDIRECT("Eurofins!"&amp;SUBSTITUTE(ADDRESS(1,MATCH(AI$3,Eurofins!$2:$2,0),4),"1","")&amp;($AN$5+$A69))," ",""),"&lt;",""))*AI$2&lt;=BS$4,"&lt;"&amp;BS$4,"&lt;"&amp;VALUE(SUBSTITUTE(SUBSTITUTE(INDIRECT("Eurofins!"&amp;SUBSTITUTE(ADDRESS(1,MATCH(AI$3,Eurofins!$2:$2,0),4),"1","")&amp;($AN$5+$A69))," ",""),"&lt;",""))*AI$2),LEFT(INDIRECT("Eurofins!"&amp;SUBSTITUTE(ADDRESS(1,MATCH(AI$3,Eurofins!$2:$2,0),4),"1","")&amp;($AN$5+$A69)),1)="&lt;",IF(VALUE(SUBSTITUTE(SUBSTITUTE(INDIRECT("Eurofins!"&amp;SUBSTITUTE(ADDRESS(1,MATCH(AI$3,Eurofins!$2:$2,0),4),"1","")&amp;($AN$5+$A69))," ",""),"&lt;",""))*AI$2&lt;=BS$4,"&lt;"&amp;BS$4,"&lt;"&amp;VALUE(SUBSTITUTE(SUBSTITUTE(INDIRECT("Eurofins!"&amp;SUBSTITUTE(ADDRESS(1,MATCH(AI$3,Eurofins!$2:$2,0),4),"1","")&amp;($AN$5+$A69))," ",""),"&lt;",""))*AI$2),ISNUMBER(VALUE(INDIRECT("Eurofins!"&amp;SUBSTITUTE(ADDRESS(1,MATCH(AI$3,Eurofins!$2:$2,0),4),"1","")&amp;($AN$5+$A69)))),IF(VALUE(INDIRECT("Eurofins!"&amp;SUBSTITUTE(ADDRESS(1,MATCH(AI$3,Eurofins!$2:$2,0),4),"1","")&amp;($AN$5+$A69)))*AI$2&lt;=BS$4,"&lt;"&amp;BS$4,VALUE(INDIRECT("Eurofins!"&amp;SUBSTITUTE(ADDRESS(1,MATCH(AI$3,Eurofins!$2:$2,0),4),"1","")&amp;($AN$5+$A69)))))</f>
        <v>#N/A</v>
      </c>
      <c r="AJ69" s="24" t="e">
        <f ca="1">_xlfn.IFS(INDIRECT("Eurofins!"&amp;SUBSTITUTE(ADDRESS(1,MATCH(AJ$3,Eurofins!$2:$2,0),4),"1","")&amp;($AN$5+$A69))=0,"",INDIRECT("Eurofins!"&amp;SUBSTITUTE(ADDRESS(1,MATCH(AJ$3,Eurofins!$2:$2,0),4),"1","")&amp;($AN$5+$A69))="nd","n.d.",LEFT(INDIRECT("Eurofins!"&amp;SUBSTITUTE(ADDRESS(1,MATCH(AJ$3,Eurofins!$2:$2,0),4),"1","")&amp;($AN$5+$A69)),2)="&lt; ",IF(VALUE(SUBSTITUTE(SUBSTITUTE(INDIRECT("Eurofins!"&amp;SUBSTITUTE(ADDRESS(1,MATCH(AJ$3,Eurofins!$2:$2,0),4),"1","")&amp;($AN$5+$A69))," ",""),"&lt;",""))*AJ$2&lt;=BT$4,"&lt;"&amp;BT$4,"&lt;"&amp;VALUE(SUBSTITUTE(SUBSTITUTE(INDIRECT("Eurofins!"&amp;SUBSTITUTE(ADDRESS(1,MATCH(AJ$3,Eurofins!$2:$2,0),4),"1","")&amp;($AN$5+$A69))," ",""),"&lt;",""))*AJ$2),LEFT(INDIRECT("Eurofins!"&amp;SUBSTITUTE(ADDRESS(1,MATCH(AJ$3,Eurofins!$2:$2,0),4),"1","")&amp;($AN$5+$A69)),1)="&lt;",IF(VALUE(SUBSTITUTE(SUBSTITUTE(INDIRECT("Eurofins!"&amp;SUBSTITUTE(ADDRESS(1,MATCH(AJ$3,Eurofins!$2:$2,0),4),"1","")&amp;($AN$5+$A69))," ",""),"&lt;",""))*AJ$2&lt;=BT$4,"&lt;"&amp;BT$4,"&lt;"&amp;VALUE(SUBSTITUTE(SUBSTITUTE(INDIRECT("Eurofins!"&amp;SUBSTITUTE(ADDRESS(1,MATCH(AJ$3,Eurofins!$2:$2,0),4),"1","")&amp;($AN$5+$A69))," ",""),"&lt;",""))*AJ$2),ISNUMBER(VALUE(INDIRECT("Eurofins!"&amp;SUBSTITUTE(ADDRESS(1,MATCH(AJ$3,Eurofins!$2:$2,0),4),"1","")&amp;($AN$5+$A69)))),IF(VALUE(INDIRECT("Eurofins!"&amp;SUBSTITUTE(ADDRESS(1,MATCH(AJ$3,Eurofins!$2:$2,0),4),"1","")&amp;($AN$5+$A69)))*AJ$2&lt;=BT$4,"&lt;"&amp;BT$4,VALUE(INDIRECT("Eurofins!"&amp;SUBSTITUTE(ADDRESS(1,MATCH(AJ$3,Eurofins!$2:$2,0),4),"1","")&amp;($AN$5+$A69)))))</f>
        <v>#N/A</v>
      </c>
    </row>
    <row r="70" spans="1:36" x14ac:dyDescent="0.25">
      <c r="A70">
        <f t="shared" ca="1" si="9"/>
        <v>67</v>
      </c>
      <c r="B70" t="e">
        <f t="shared" ca="1" si="8"/>
        <v>#REF!</v>
      </c>
      <c r="C70" t="str">
        <f t="shared" ca="1" si="10"/>
        <v/>
      </c>
      <c r="D70" s="22" t="e">
        <f ca="1">IF(INDIRECT("Eurofins!"&amp;SUBSTITUTE(ADDRESS(1,MATCH(D$3,Eurofins!$2:$2,0),4),"1","")&amp;($AN$5+$A70))=0,"",INDIRECT("Eurofins!"&amp;SUBSTITUTE(ADDRESS(1,MATCH(D$3,Eurofins!$2:$2,0),4),"1","")&amp;($AN$5+$A70)))</f>
        <v>#N/A</v>
      </c>
      <c r="E70" s="22" t="e">
        <f ca="1">_xlfn.IFS(INDIRECT("Eurofins!"&amp;SUBSTITUTE(ADDRESS(1,MATCH(E$3,Eurofins!$2:$2,0),4),"1","")&amp;($AN$5+$A70))=0,"",INDIRECT("Eurofins!"&amp;SUBSTITUTE(ADDRESS(1,MATCH(E$3,Eurofins!$2:$2,0),4),"1","")&amp;($AN$5+$A70))="nd","n.d.",LEFT(INDIRECT("Eurofins!"&amp;SUBSTITUTE(ADDRESS(1,MATCH(E$3,Eurofins!$2:$2,0),4),"1","")&amp;($AN$5+$A70)),2)="&lt; ","&lt;&lt;",LEFT(INDIRECT("Eurofins!"&amp;SUBSTITUTE(ADDRESS(1,MATCH(E$3,Eurofins!$2:$2,0),4),"1","")&amp;($AN$5+$A70)),1)="&lt;","&lt;",NOT(ISERROR(VALUE(INDIRECT("Eurofins!"&amp;SUBSTITUTE(ADDRESS(1,MATCH(E$3,Eurofins!$2:$2,0),4),"1","")&amp;($AN$5+$A70))))),VALUE(INDIRECT("Eurofins!"&amp;SUBSTITUTE(ADDRESS(1,MATCH(E$3,Eurofins!$2:$2,0),4),"1","")&amp;($AN$5+$A70))))</f>
        <v>#N/A</v>
      </c>
      <c r="F70" s="22" t="e">
        <f ca="1">_xlfn.IFS(INDIRECT("Eurofins!"&amp;SUBSTITUTE(ADDRESS(1,MATCH(F$3,Eurofins!$2:$2,0),4),"1","")&amp;($AN$5+$A70))=0,"",INDIRECT("Eurofins!"&amp;SUBSTITUTE(ADDRESS(1,MATCH(F$3,Eurofins!$2:$2,0),4),"1","")&amp;($AN$5+$A70))="nd","n.d.",LEFT(INDIRECT("Eurofins!"&amp;SUBSTITUTE(ADDRESS(1,MATCH(F$3,Eurofins!$2:$2,0),4),"1","")&amp;($AN$5+$A70)),2)="&lt; ","&lt;&lt;",LEFT(INDIRECT("Eurofins!"&amp;SUBSTITUTE(ADDRESS(1,MATCH(F$3,Eurofins!$2:$2,0),4),"1","")&amp;($AN$5+$A70)),1)="&lt;","&lt;",NOT(ISERROR(VALUE(INDIRECT("Eurofins!"&amp;SUBSTITUTE(ADDRESS(1,MATCH(F$3,Eurofins!$2:$2,0),4),"1","")&amp;($AN$5+$A70))))),VALUE(INDIRECT("Eurofins!"&amp;SUBSTITUTE(ADDRESS(1,MATCH(F$3,Eurofins!$2:$2,0),4),"1","")&amp;($AN$5+$A70))))</f>
        <v>#N/A</v>
      </c>
      <c r="G70" s="24" t="e">
        <f ca="1" xml:space="preserve">
_xlfn.LET(_xlpm.GetVal,INDIRECT("Eurofins!"&amp;SUBSTITUTE(ADDRESS(1,MATCH(G$3,Eurofins!$2:$2,0),4),"1","")&amp;($AN$5+$A70)),_xlfn.IFS(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70" s="24" t="e">
        <f ca="1" xml:space="preserve">
_xlfn.LET(_xlpm.GetVal,INDIRECT("Eurofins!"&amp;SUBSTITUTE(ADDRESS(1,MATCH(H$3,Eurofins!$2:$2,0),4),"1","")&amp;($AN$5+$A70)),_xlfn.IFS(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70" s="24" t="e">
        <f ca="1" xml:space="preserve">
_xlfn.LET(_xlpm.GetVal,INDIRECT("Eurofins!"&amp;SUBSTITUTE(ADDRESS(1,MATCH(I$3,Eurofins!$2:$2,0),4),"1","")&amp;($AN$5+$A70)),_xlfn.IFS(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70" s="24" t="e">
        <f ca="1" xml:space="preserve">
_xlfn.LET(_xlpm.GetVal,INDIRECT("Eurofins!"&amp;SUBSTITUTE(ADDRESS(1,MATCH(J$3,Eurofins!$2:$2,0),4),"1","")&amp;($AN$5+$A70)),_xlfn.IFS(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70" s="24" t="e">
        <f ca="1" xml:space="preserve">
_xlfn.LET(_xlpm.GetVal,INDIRECT("Eurofins!"&amp;SUBSTITUTE(ADDRESS(1,MATCH(K$3,Eurofins!$2:$2,0),4),"1","")&amp;($AN$5+$A70)),_xlfn.IFS(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70" s="24" t="e">
        <f ca="1" xml:space="preserve">
_xlfn.LET(_xlpm.GetVal,INDIRECT("Eurofins!"&amp;SUBSTITUTE(ADDRESS(1,MATCH(L$3,Eurofins!$2:$2,0),4),"1","")&amp;($AN$5+$A70)),_xlfn.IFS(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70" s="24" t="e">
        <f ca="1" xml:space="preserve">
_xlfn.LET(_xlpm.GetVal,INDIRECT("Eurofins!"&amp;SUBSTITUTE(ADDRESS(1,MATCH(M$3,Eurofins!$2:$2,0),4),"1","")&amp;($AN$5+$A70)),_xlfn.IFS(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70" s="24" t="e">
        <f ca="1" xml:space="preserve">
_xlfn.LET(_xlpm.GetVal,INDIRECT("Eurofins!"&amp;SUBSTITUTE(ADDRESS(1,MATCH(N$3,Eurofins!$2:$2,0),4),"1","")&amp;($AN$5+$A70)),_xlfn.IFS(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70" s="24" t="e">
        <f ca="1" xml:space="preserve">
_xlfn.LET(_xlpm.GetVal,INDIRECT("Eurofins!"&amp;SUBSTITUTE(ADDRESS(1,MATCH(O$3,Eurofins!$2:$2,0),4),"1","")&amp;($AN$5+$A70)),_xlfn.IFS(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70" s="27" t="e">
        <f ca="1">_xlfn.LET(_xlpm.GetVal,INDIRECT("Eurofins!"&amp;SUBSTITUTE(ADDRESS(1,MATCH(P$3,Eurofins!$2:$2,0),4),"1","")&amp;($AN$5+$A70)),
_xlfn.IFS(
(_xlpm.GetVal)=0,
IF($AR$23,IF(INDIRECT("Eurofins!"&amp;$AR$28&amp;($AN$5+$A70))="nd","n.d.",VALUE(INDIRECT("Eurofins!"&amp;$AR$28&amp;($AN$5+$A70)))),""),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70" s="27" t="e">
        <f ca="1">_xlfn.LET(_xlpm.GetVal,INDIRECT("Eurofins!"&amp;SUBSTITUTE(ADDRESS(1,MATCH(Q$3,Eurofins!$2:$2,0),4),"1","")&amp;($AN$5+$A70)),
_xlfn.IFS(
(_xlpm.GetVal)=0,
IF($AR$15,IF(INDIRECT("Eurofins!"&amp;$AR$20&amp;($AN$5+$A70))="nd","n.d.",VALUE(INDIRECT("Eurofins!"&amp;$AR$20&amp;($AN$5+$A70)))),""),
(_xlpm.GetVal)="nd",
"n.d.",
LEFT(_xlpm.GetVal,1)="&lt;",
IF(Q68&lt;&gt;1,"&lt;"&amp;VALUE(SUBSTITUTE(SUBSTITUTE(_xlpm.GetVal,"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70" s="24" t="e">
        <f ca="1" xml:space="preserve">
_xlfn.LET(_xlpm.GetVal,INDIRECT("Eurofins!"&amp;SUBSTITUTE(ADDRESS(1,MATCH(R$3,Eurofins!$2:$2,0),4),"1","")&amp;($AN$5+$A70)),_xlfn.IFS(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70" s="24" t="e">
        <f ca="1" xml:space="preserve">
_xlfn.LET(_xlpm.GetVal,INDIRECT("Eurofins!"&amp;SUBSTITUTE(ADDRESS(1,MATCH(S$3,Eurofins!$2:$2,0),4),"1","")&amp;($AN$5+$A70)),_xlfn.IFS(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70" s="24" t="e">
        <f ca="1" xml:space="preserve">
_xlfn.LET(_xlpm.GetVal,INDIRECT("Eurofins!"&amp;SUBSTITUTE(ADDRESS(1,MATCH(T$3,Eurofins!$2:$2,0),4),"1","")&amp;($AN$5+$A70)),_xlfn.IFS(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70" s="24" t="e">
        <f ca="1" xml:space="preserve">
_xlfn.LET(_xlpm.GetVal,INDIRECT("Eurofins!"&amp;SUBSTITUTE(ADDRESS(1,MATCH(U$3,Eurofins!$2:$2,0),4),"1","")&amp;($AN$5+$A70)),_xlfn.IFS(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70" s="24" t="e">
        <f ca="1" xml:space="preserve">
_xlfn.LET(_xlpm.GetVal,INDIRECT("Eurofins!"&amp;SUBSTITUTE(ADDRESS(1,MATCH(V$3,Eurofins!$2:$2,0),4),"1","")&amp;($AN$5+$A70)),_xlfn.IFS(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70" s="24" t="e">
        <f ca="1" xml:space="preserve">
_xlfn.LET(_xlpm.GetVal,INDIRECT("Eurofins!"&amp;SUBSTITUTE(ADDRESS(1,MATCH(W$3,Eurofins!$2:$2,0),4),"1","")&amp;($AN$5+$A70)),_xlfn.IFS(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70" s="24" t="e">
        <f ca="1" xml:space="preserve">
_xlfn.LET(_xlpm.GetVal,INDIRECT("Eurofins!"&amp;SUBSTITUTE(ADDRESS(1,MATCH(X$3,Eurofins!$2:$2,0),4),"1","")&amp;($AN$5+$A70)),_xlfn.IFS(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70" s="24" t="e">
        <f ca="1" xml:space="preserve">
_xlfn.LET(_xlpm.GetVal,INDIRECT("Eurofins!"&amp;SUBSTITUTE(ADDRESS(1,MATCH(Y$3,Eurofins!$2:$2,0),4),"1","")&amp;($AN$5+$A70)),_xlfn.IFS(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70" s="24" t="e">
        <f ca="1" xml:space="preserve">
_xlfn.LET(_xlpm.GetVal,INDIRECT("Eurofins!"&amp;SUBSTITUTE(ADDRESS(1,MATCH(Z$3,Eurofins!$2:$2,0),4),"1","")&amp;($AN$5+$A70)),_xlfn.IFS(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70" s="24" t="e">
        <f ca="1" xml:space="preserve">
_xlfn.LET(_xlpm.GetVal,INDIRECT("Eurofins!"&amp;SUBSTITUTE(ADDRESS(1,MATCH(AA$3,Eurofins!$2:$2,0),4),"1","")&amp;($AN$5+$A70)),_xlfn.IFS(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70" s="24" t="e">
        <f ca="1" xml:space="preserve">
_xlfn.LET(_xlpm.GetVal,INDIRECT("Eurofins!"&amp;SUBSTITUTE(ADDRESS(1,MATCH(AB$3,Eurofins!$2:$2,0),4),"1","")&amp;($AN$5+$A70)),_xlfn.IFS(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70" s="24" t="e">
        <f ca="1" xml:space="preserve">
_xlfn.LET(_xlpm.GetVal,INDIRECT("Eurofins!"&amp;SUBSTITUTE(ADDRESS(1,MATCH(AC$3,Eurofins!$2:$2,0),4),"1","")&amp;($AN$5+$A70)),_xlfn.IFS(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70" s="24" t="e">
        <f ca="1" xml:space="preserve">
_xlfn.LET(_xlpm.GetVal,INDIRECT("Eurofins!"&amp;SUBSTITUTE(ADDRESS(1,MATCH(AD$3,Eurofins!$2:$2,0),4),"1","")&amp;($AN$5+$A70)),_xlfn.IFS(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70" s="24" t="e">
        <f ca="1" xml:space="preserve">
_xlfn.LET(_xlpm.GetVal,INDIRECT("Eurofins!"&amp;SUBSTITUTE(ADDRESS(1,MATCH(AE$3,Eurofins!$2:$2,0),4),"1","")&amp;($AN$5+$A70)),_xlfn.IFS(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70" s="24" t="e">
        <f ca="1" xml:space="preserve">
_xlfn.LET(_xlpm.GetVal,INDIRECT("Eurofins!"&amp;SUBSTITUTE(ADDRESS(1,MATCH(AF$3,Eurofins!$2:$2,0),4),"1","")&amp;($AN$5+$A70)),_xlfn.IFS(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70" s="24" t="e">
        <f ca="1" xml:space="preserve">
_xlfn.LET(_xlpm.GetVal,INDIRECT("Eurofins!"&amp;SUBSTITUTE(ADDRESS(1,MATCH(AG$3,Eurofins!$2:$2,0),4),"1","")&amp;($AN$5+$A70)),_xlfn.IFS(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70" s="25" t="str">
        <f ca="1">IF(SUMPRODUCT(--ISERROR(AI70:AJ70))&lt;2,IF(SUMIF(AI70:AJ70,"&lt;&gt;#VALUE!")&lt;=ALS_Jord_Kalk!BQ$4,"&lt;"&amp;ALS_Jord_Kalk!BQ$4,SUMIF(AI70:AJ70,"&lt;&gt;#VALUE!")),"#VALUE!")</f>
        <v>#VALUE!</v>
      </c>
      <c r="AI70" s="24" t="e">
        <f ca="1">_xlfn.IFS(INDIRECT("Eurofins!"&amp;SUBSTITUTE(ADDRESS(1,MATCH(AI$3,Eurofins!$2:$2,0),4),"1","")&amp;($AN$5+$A70))=0,"",INDIRECT("Eurofins!"&amp;SUBSTITUTE(ADDRESS(1,MATCH(AI$3,Eurofins!$2:$2,0),4),"1","")&amp;($AN$5+$A70))="nd","n.d.",LEFT(INDIRECT("Eurofins!"&amp;SUBSTITUTE(ADDRESS(1,MATCH(AI$3,Eurofins!$2:$2,0),4),"1","")&amp;($AN$5+$A70)),2)="&lt; ",IF(VALUE(SUBSTITUTE(SUBSTITUTE(INDIRECT("Eurofins!"&amp;SUBSTITUTE(ADDRESS(1,MATCH(AI$3,Eurofins!$2:$2,0),4),"1","")&amp;($AN$5+$A70))," ",""),"&lt;",""))*AI$2&lt;=BS$4,"&lt;"&amp;BS$4,"&lt;"&amp;VALUE(SUBSTITUTE(SUBSTITUTE(INDIRECT("Eurofins!"&amp;SUBSTITUTE(ADDRESS(1,MATCH(AI$3,Eurofins!$2:$2,0),4),"1","")&amp;($AN$5+$A70))," ",""),"&lt;",""))*AI$2),LEFT(INDIRECT("Eurofins!"&amp;SUBSTITUTE(ADDRESS(1,MATCH(AI$3,Eurofins!$2:$2,0),4),"1","")&amp;($AN$5+$A70)),1)="&lt;",IF(VALUE(SUBSTITUTE(SUBSTITUTE(INDIRECT("Eurofins!"&amp;SUBSTITUTE(ADDRESS(1,MATCH(AI$3,Eurofins!$2:$2,0),4),"1","")&amp;($AN$5+$A70))," ",""),"&lt;",""))*AI$2&lt;=BS$4,"&lt;"&amp;BS$4,"&lt;"&amp;VALUE(SUBSTITUTE(SUBSTITUTE(INDIRECT("Eurofins!"&amp;SUBSTITUTE(ADDRESS(1,MATCH(AI$3,Eurofins!$2:$2,0),4),"1","")&amp;($AN$5+$A70))," ",""),"&lt;",""))*AI$2),ISNUMBER(VALUE(INDIRECT("Eurofins!"&amp;SUBSTITUTE(ADDRESS(1,MATCH(AI$3,Eurofins!$2:$2,0),4),"1","")&amp;($AN$5+$A70)))),IF(VALUE(INDIRECT("Eurofins!"&amp;SUBSTITUTE(ADDRESS(1,MATCH(AI$3,Eurofins!$2:$2,0),4),"1","")&amp;($AN$5+$A70)))*AI$2&lt;=BS$4,"&lt;"&amp;BS$4,VALUE(INDIRECT("Eurofins!"&amp;SUBSTITUTE(ADDRESS(1,MATCH(AI$3,Eurofins!$2:$2,0),4),"1","")&amp;($AN$5+$A70)))))</f>
        <v>#N/A</v>
      </c>
      <c r="AJ70" s="24" t="e">
        <f ca="1">_xlfn.IFS(INDIRECT("Eurofins!"&amp;SUBSTITUTE(ADDRESS(1,MATCH(AJ$3,Eurofins!$2:$2,0),4),"1","")&amp;($AN$5+$A70))=0,"",INDIRECT("Eurofins!"&amp;SUBSTITUTE(ADDRESS(1,MATCH(AJ$3,Eurofins!$2:$2,0),4),"1","")&amp;($AN$5+$A70))="nd","n.d.",LEFT(INDIRECT("Eurofins!"&amp;SUBSTITUTE(ADDRESS(1,MATCH(AJ$3,Eurofins!$2:$2,0),4),"1","")&amp;($AN$5+$A70)),2)="&lt; ",IF(VALUE(SUBSTITUTE(SUBSTITUTE(INDIRECT("Eurofins!"&amp;SUBSTITUTE(ADDRESS(1,MATCH(AJ$3,Eurofins!$2:$2,0),4),"1","")&amp;($AN$5+$A70))," ",""),"&lt;",""))*AJ$2&lt;=BT$4,"&lt;"&amp;BT$4,"&lt;"&amp;VALUE(SUBSTITUTE(SUBSTITUTE(INDIRECT("Eurofins!"&amp;SUBSTITUTE(ADDRESS(1,MATCH(AJ$3,Eurofins!$2:$2,0),4),"1","")&amp;($AN$5+$A70))," ",""),"&lt;",""))*AJ$2),LEFT(INDIRECT("Eurofins!"&amp;SUBSTITUTE(ADDRESS(1,MATCH(AJ$3,Eurofins!$2:$2,0),4),"1","")&amp;($AN$5+$A70)),1)="&lt;",IF(VALUE(SUBSTITUTE(SUBSTITUTE(INDIRECT("Eurofins!"&amp;SUBSTITUTE(ADDRESS(1,MATCH(AJ$3,Eurofins!$2:$2,0),4),"1","")&amp;($AN$5+$A70))," ",""),"&lt;",""))*AJ$2&lt;=BT$4,"&lt;"&amp;BT$4,"&lt;"&amp;VALUE(SUBSTITUTE(SUBSTITUTE(INDIRECT("Eurofins!"&amp;SUBSTITUTE(ADDRESS(1,MATCH(AJ$3,Eurofins!$2:$2,0),4),"1","")&amp;($AN$5+$A70))," ",""),"&lt;",""))*AJ$2),ISNUMBER(VALUE(INDIRECT("Eurofins!"&amp;SUBSTITUTE(ADDRESS(1,MATCH(AJ$3,Eurofins!$2:$2,0),4),"1","")&amp;($AN$5+$A70)))),IF(VALUE(INDIRECT("Eurofins!"&amp;SUBSTITUTE(ADDRESS(1,MATCH(AJ$3,Eurofins!$2:$2,0),4),"1","")&amp;($AN$5+$A70)))*AJ$2&lt;=BT$4,"&lt;"&amp;BT$4,VALUE(INDIRECT("Eurofins!"&amp;SUBSTITUTE(ADDRESS(1,MATCH(AJ$3,Eurofins!$2:$2,0),4),"1","")&amp;($AN$5+$A70)))))</f>
        <v>#N/A</v>
      </c>
    </row>
    <row r="71" spans="1:36" x14ac:dyDescent="0.25">
      <c r="A71">
        <f t="shared" ca="1" si="9"/>
        <v>68</v>
      </c>
      <c r="B71" t="e">
        <f t="shared" ca="1" si="8"/>
        <v>#REF!</v>
      </c>
      <c r="C71" t="str">
        <f t="shared" ca="1" si="10"/>
        <v/>
      </c>
      <c r="D71" s="22" t="e">
        <f ca="1">IF(INDIRECT("Eurofins!"&amp;SUBSTITUTE(ADDRESS(1,MATCH(D$3,Eurofins!$2:$2,0),4),"1","")&amp;($AN$5+$A71))=0,"",INDIRECT("Eurofins!"&amp;SUBSTITUTE(ADDRESS(1,MATCH(D$3,Eurofins!$2:$2,0),4),"1","")&amp;($AN$5+$A71)))</f>
        <v>#N/A</v>
      </c>
      <c r="E71" s="22" t="e">
        <f ca="1">_xlfn.IFS(INDIRECT("Eurofins!"&amp;SUBSTITUTE(ADDRESS(1,MATCH(E$3,Eurofins!$2:$2,0),4),"1","")&amp;($AN$5+$A71))=0,"",INDIRECT("Eurofins!"&amp;SUBSTITUTE(ADDRESS(1,MATCH(E$3,Eurofins!$2:$2,0),4),"1","")&amp;($AN$5+$A71))="nd","n.d.",LEFT(INDIRECT("Eurofins!"&amp;SUBSTITUTE(ADDRESS(1,MATCH(E$3,Eurofins!$2:$2,0),4),"1","")&amp;($AN$5+$A71)),2)="&lt; ","&lt;&lt;",LEFT(INDIRECT("Eurofins!"&amp;SUBSTITUTE(ADDRESS(1,MATCH(E$3,Eurofins!$2:$2,0),4),"1","")&amp;($AN$5+$A71)),1)="&lt;","&lt;",NOT(ISERROR(VALUE(INDIRECT("Eurofins!"&amp;SUBSTITUTE(ADDRESS(1,MATCH(E$3,Eurofins!$2:$2,0),4),"1","")&amp;($AN$5+$A71))))),VALUE(INDIRECT("Eurofins!"&amp;SUBSTITUTE(ADDRESS(1,MATCH(E$3,Eurofins!$2:$2,0),4),"1","")&amp;($AN$5+$A71))))</f>
        <v>#N/A</v>
      </c>
      <c r="F71" s="22" t="e">
        <f ca="1">_xlfn.IFS(INDIRECT("Eurofins!"&amp;SUBSTITUTE(ADDRESS(1,MATCH(F$3,Eurofins!$2:$2,0),4),"1","")&amp;($AN$5+$A71))=0,"",INDIRECT("Eurofins!"&amp;SUBSTITUTE(ADDRESS(1,MATCH(F$3,Eurofins!$2:$2,0),4),"1","")&amp;($AN$5+$A71))="nd","n.d.",LEFT(INDIRECT("Eurofins!"&amp;SUBSTITUTE(ADDRESS(1,MATCH(F$3,Eurofins!$2:$2,0),4),"1","")&amp;($AN$5+$A71)),2)="&lt; ","&lt;&lt;",LEFT(INDIRECT("Eurofins!"&amp;SUBSTITUTE(ADDRESS(1,MATCH(F$3,Eurofins!$2:$2,0),4),"1","")&amp;($AN$5+$A71)),1)="&lt;","&lt;",NOT(ISERROR(VALUE(INDIRECT("Eurofins!"&amp;SUBSTITUTE(ADDRESS(1,MATCH(F$3,Eurofins!$2:$2,0),4),"1","")&amp;($AN$5+$A71))))),VALUE(INDIRECT("Eurofins!"&amp;SUBSTITUTE(ADDRESS(1,MATCH(F$3,Eurofins!$2:$2,0),4),"1","")&amp;($AN$5+$A71))))</f>
        <v>#N/A</v>
      </c>
      <c r="G71" s="24" t="e">
        <f ca="1" xml:space="preserve">
_xlfn.LET(_xlpm.GetVal,INDIRECT("Eurofins!"&amp;SUBSTITUTE(ADDRESS(1,MATCH(G$3,Eurofins!$2:$2,0),4),"1","")&amp;($AN$5+$A71)),_xlfn.IFS(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71" s="24" t="e">
        <f ca="1" xml:space="preserve">
_xlfn.LET(_xlpm.GetVal,INDIRECT("Eurofins!"&amp;SUBSTITUTE(ADDRESS(1,MATCH(H$3,Eurofins!$2:$2,0),4),"1","")&amp;($AN$5+$A71)),_xlfn.IFS(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71" s="24" t="e">
        <f ca="1" xml:space="preserve">
_xlfn.LET(_xlpm.GetVal,INDIRECT("Eurofins!"&amp;SUBSTITUTE(ADDRESS(1,MATCH(I$3,Eurofins!$2:$2,0),4),"1","")&amp;($AN$5+$A71)),_xlfn.IFS(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71" s="24" t="e">
        <f ca="1" xml:space="preserve">
_xlfn.LET(_xlpm.GetVal,INDIRECT("Eurofins!"&amp;SUBSTITUTE(ADDRESS(1,MATCH(J$3,Eurofins!$2:$2,0),4),"1","")&amp;($AN$5+$A71)),_xlfn.IFS(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71" s="24" t="e">
        <f ca="1" xml:space="preserve">
_xlfn.LET(_xlpm.GetVal,INDIRECT("Eurofins!"&amp;SUBSTITUTE(ADDRESS(1,MATCH(K$3,Eurofins!$2:$2,0),4),"1","")&amp;($AN$5+$A71)),_xlfn.IFS(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71" s="24" t="e">
        <f ca="1" xml:space="preserve">
_xlfn.LET(_xlpm.GetVal,INDIRECT("Eurofins!"&amp;SUBSTITUTE(ADDRESS(1,MATCH(L$3,Eurofins!$2:$2,0),4),"1","")&amp;($AN$5+$A71)),_xlfn.IFS(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71" s="24" t="e">
        <f ca="1" xml:space="preserve">
_xlfn.LET(_xlpm.GetVal,INDIRECT("Eurofins!"&amp;SUBSTITUTE(ADDRESS(1,MATCH(M$3,Eurofins!$2:$2,0),4),"1","")&amp;($AN$5+$A71)),_xlfn.IFS(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71" s="24" t="e">
        <f ca="1" xml:space="preserve">
_xlfn.LET(_xlpm.GetVal,INDIRECT("Eurofins!"&amp;SUBSTITUTE(ADDRESS(1,MATCH(N$3,Eurofins!$2:$2,0),4),"1","")&amp;($AN$5+$A71)),_xlfn.IFS(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71" s="24" t="e">
        <f ca="1" xml:space="preserve">
_xlfn.LET(_xlpm.GetVal,INDIRECT("Eurofins!"&amp;SUBSTITUTE(ADDRESS(1,MATCH(O$3,Eurofins!$2:$2,0),4),"1","")&amp;($AN$5+$A71)),_xlfn.IFS(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71" s="27" t="e">
        <f ca="1">_xlfn.LET(_xlpm.GetVal,INDIRECT("Eurofins!"&amp;SUBSTITUTE(ADDRESS(1,MATCH(P$3,Eurofins!$2:$2,0),4),"1","")&amp;($AN$5+$A71)),
_xlfn.IFS(
(_xlpm.GetVal)=0,
IF($AR$23,IF(INDIRECT("Eurofins!"&amp;$AR$28&amp;($AN$5+$A71))="nd","n.d.",VALUE(INDIRECT("Eurofins!"&amp;$AR$28&amp;($AN$5+$A71)))),""),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71" s="27" t="e">
        <f ca="1">_xlfn.LET(_xlpm.GetVal,INDIRECT("Eurofins!"&amp;SUBSTITUTE(ADDRESS(1,MATCH(Q$3,Eurofins!$2:$2,0),4),"1","")&amp;($AN$5+$A71)),
_xlfn.IFS(
(_xlpm.GetVal)=0,
IF($AR$15,IF(INDIRECT("Eurofins!"&amp;$AR$20&amp;($AN$5+$A71))="nd","n.d.",VALUE(INDIRECT("Eurofins!"&amp;$AR$20&amp;($AN$5+$A71)))),""),
(_xlpm.GetVal)="nd",
"n.d.",
LEFT(_xlpm.GetVal,1)="&lt;",
IF(Q69&lt;&gt;1,"&lt;"&amp;VALUE(SUBSTITUTE(SUBSTITUTE(_xlpm.GetVal,"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71" s="24" t="e">
        <f ca="1" xml:space="preserve">
_xlfn.LET(_xlpm.GetVal,INDIRECT("Eurofins!"&amp;SUBSTITUTE(ADDRESS(1,MATCH(R$3,Eurofins!$2:$2,0),4),"1","")&amp;($AN$5+$A71)),_xlfn.IFS(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71" s="24" t="e">
        <f ca="1" xml:space="preserve">
_xlfn.LET(_xlpm.GetVal,INDIRECT("Eurofins!"&amp;SUBSTITUTE(ADDRESS(1,MATCH(S$3,Eurofins!$2:$2,0),4),"1","")&amp;($AN$5+$A71)),_xlfn.IFS(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71" s="24" t="e">
        <f ca="1" xml:space="preserve">
_xlfn.LET(_xlpm.GetVal,INDIRECT("Eurofins!"&amp;SUBSTITUTE(ADDRESS(1,MATCH(T$3,Eurofins!$2:$2,0),4),"1","")&amp;($AN$5+$A71)),_xlfn.IFS(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71" s="24" t="e">
        <f ca="1" xml:space="preserve">
_xlfn.LET(_xlpm.GetVal,INDIRECT("Eurofins!"&amp;SUBSTITUTE(ADDRESS(1,MATCH(U$3,Eurofins!$2:$2,0),4),"1","")&amp;($AN$5+$A71)),_xlfn.IFS(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71" s="24" t="e">
        <f ca="1" xml:space="preserve">
_xlfn.LET(_xlpm.GetVal,INDIRECT("Eurofins!"&amp;SUBSTITUTE(ADDRESS(1,MATCH(V$3,Eurofins!$2:$2,0),4),"1","")&amp;($AN$5+$A71)),_xlfn.IFS(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71" s="24" t="e">
        <f ca="1" xml:space="preserve">
_xlfn.LET(_xlpm.GetVal,INDIRECT("Eurofins!"&amp;SUBSTITUTE(ADDRESS(1,MATCH(W$3,Eurofins!$2:$2,0),4),"1","")&amp;($AN$5+$A71)),_xlfn.IFS(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71" s="24" t="e">
        <f ca="1" xml:space="preserve">
_xlfn.LET(_xlpm.GetVal,INDIRECT("Eurofins!"&amp;SUBSTITUTE(ADDRESS(1,MATCH(X$3,Eurofins!$2:$2,0),4),"1","")&amp;($AN$5+$A71)),_xlfn.IFS(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71" s="24" t="e">
        <f ca="1" xml:space="preserve">
_xlfn.LET(_xlpm.GetVal,INDIRECT("Eurofins!"&amp;SUBSTITUTE(ADDRESS(1,MATCH(Y$3,Eurofins!$2:$2,0),4),"1","")&amp;($AN$5+$A71)),_xlfn.IFS(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71" s="24" t="e">
        <f ca="1" xml:space="preserve">
_xlfn.LET(_xlpm.GetVal,INDIRECT("Eurofins!"&amp;SUBSTITUTE(ADDRESS(1,MATCH(Z$3,Eurofins!$2:$2,0),4),"1","")&amp;($AN$5+$A71)),_xlfn.IFS(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71" s="24" t="e">
        <f ca="1" xml:space="preserve">
_xlfn.LET(_xlpm.GetVal,INDIRECT("Eurofins!"&amp;SUBSTITUTE(ADDRESS(1,MATCH(AA$3,Eurofins!$2:$2,0),4),"1","")&amp;($AN$5+$A71)),_xlfn.IFS(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71" s="24" t="e">
        <f ca="1" xml:space="preserve">
_xlfn.LET(_xlpm.GetVal,INDIRECT("Eurofins!"&amp;SUBSTITUTE(ADDRESS(1,MATCH(AB$3,Eurofins!$2:$2,0),4),"1","")&amp;($AN$5+$A71)),_xlfn.IFS(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71" s="24" t="e">
        <f ca="1" xml:space="preserve">
_xlfn.LET(_xlpm.GetVal,INDIRECT("Eurofins!"&amp;SUBSTITUTE(ADDRESS(1,MATCH(AC$3,Eurofins!$2:$2,0),4),"1","")&amp;($AN$5+$A71)),_xlfn.IFS(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71" s="24" t="e">
        <f ca="1" xml:space="preserve">
_xlfn.LET(_xlpm.GetVal,INDIRECT("Eurofins!"&amp;SUBSTITUTE(ADDRESS(1,MATCH(AD$3,Eurofins!$2:$2,0),4),"1","")&amp;($AN$5+$A71)),_xlfn.IFS(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71" s="24" t="e">
        <f ca="1" xml:space="preserve">
_xlfn.LET(_xlpm.GetVal,INDIRECT("Eurofins!"&amp;SUBSTITUTE(ADDRESS(1,MATCH(AE$3,Eurofins!$2:$2,0),4),"1","")&amp;($AN$5+$A71)),_xlfn.IFS(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71" s="24" t="e">
        <f ca="1" xml:space="preserve">
_xlfn.LET(_xlpm.GetVal,INDIRECT("Eurofins!"&amp;SUBSTITUTE(ADDRESS(1,MATCH(AF$3,Eurofins!$2:$2,0),4),"1","")&amp;($AN$5+$A71)),_xlfn.IFS(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71" s="24" t="e">
        <f ca="1" xml:space="preserve">
_xlfn.LET(_xlpm.GetVal,INDIRECT("Eurofins!"&amp;SUBSTITUTE(ADDRESS(1,MATCH(AG$3,Eurofins!$2:$2,0),4),"1","")&amp;($AN$5+$A71)),_xlfn.IFS(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71" s="25" t="str">
        <f ca="1">IF(SUMPRODUCT(--ISERROR(AI71:AJ71))&lt;2,IF(SUMIF(AI71:AJ71,"&lt;&gt;#VALUE!")&lt;=ALS_Jord_Kalk!BQ$4,"&lt;"&amp;ALS_Jord_Kalk!BQ$4,SUMIF(AI71:AJ71,"&lt;&gt;#VALUE!")),"#VALUE!")</f>
        <v>#VALUE!</v>
      </c>
      <c r="AI71" s="24" t="e">
        <f ca="1">_xlfn.IFS(INDIRECT("Eurofins!"&amp;SUBSTITUTE(ADDRESS(1,MATCH(AI$3,Eurofins!$2:$2,0),4),"1","")&amp;($AN$5+$A71))=0,"",INDIRECT("Eurofins!"&amp;SUBSTITUTE(ADDRESS(1,MATCH(AI$3,Eurofins!$2:$2,0),4),"1","")&amp;($AN$5+$A71))="nd","n.d.",LEFT(INDIRECT("Eurofins!"&amp;SUBSTITUTE(ADDRESS(1,MATCH(AI$3,Eurofins!$2:$2,0),4),"1","")&amp;($AN$5+$A71)),2)="&lt; ",IF(VALUE(SUBSTITUTE(SUBSTITUTE(INDIRECT("Eurofins!"&amp;SUBSTITUTE(ADDRESS(1,MATCH(AI$3,Eurofins!$2:$2,0),4),"1","")&amp;($AN$5+$A71))," ",""),"&lt;",""))*AI$2&lt;=BS$4,"&lt;"&amp;BS$4,"&lt;"&amp;VALUE(SUBSTITUTE(SUBSTITUTE(INDIRECT("Eurofins!"&amp;SUBSTITUTE(ADDRESS(1,MATCH(AI$3,Eurofins!$2:$2,0),4),"1","")&amp;($AN$5+$A71))," ",""),"&lt;",""))*AI$2),LEFT(INDIRECT("Eurofins!"&amp;SUBSTITUTE(ADDRESS(1,MATCH(AI$3,Eurofins!$2:$2,0),4),"1","")&amp;($AN$5+$A71)),1)="&lt;",IF(VALUE(SUBSTITUTE(SUBSTITUTE(INDIRECT("Eurofins!"&amp;SUBSTITUTE(ADDRESS(1,MATCH(AI$3,Eurofins!$2:$2,0),4),"1","")&amp;($AN$5+$A71))," ",""),"&lt;",""))*AI$2&lt;=BS$4,"&lt;"&amp;BS$4,"&lt;"&amp;VALUE(SUBSTITUTE(SUBSTITUTE(INDIRECT("Eurofins!"&amp;SUBSTITUTE(ADDRESS(1,MATCH(AI$3,Eurofins!$2:$2,0),4),"1","")&amp;($AN$5+$A71))," ",""),"&lt;",""))*AI$2),ISNUMBER(VALUE(INDIRECT("Eurofins!"&amp;SUBSTITUTE(ADDRESS(1,MATCH(AI$3,Eurofins!$2:$2,0),4),"1","")&amp;($AN$5+$A71)))),IF(VALUE(INDIRECT("Eurofins!"&amp;SUBSTITUTE(ADDRESS(1,MATCH(AI$3,Eurofins!$2:$2,0),4),"1","")&amp;($AN$5+$A71)))*AI$2&lt;=BS$4,"&lt;"&amp;BS$4,VALUE(INDIRECT("Eurofins!"&amp;SUBSTITUTE(ADDRESS(1,MATCH(AI$3,Eurofins!$2:$2,0),4),"1","")&amp;($AN$5+$A71)))))</f>
        <v>#N/A</v>
      </c>
      <c r="AJ71" s="24" t="e">
        <f ca="1">_xlfn.IFS(INDIRECT("Eurofins!"&amp;SUBSTITUTE(ADDRESS(1,MATCH(AJ$3,Eurofins!$2:$2,0),4),"1","")&amp;($AN$5+$A71))=0,"",INDIRECT("Eurofins!"&amp;SUBSTITUTE(ADDRESS(1,MATCH(AJ$3,Eurofins!$2:$2,0),4),"1","")&amp;($AN$5+$A71))="nd","n.d.",LEFT(INDIRECT("Eurofins!"&amp;SUBSTITUTE(ADDRESS(1,MATCH(AJ$3,Eurofins!$2:$2,0),4),"1","")&amp;($AN$5+$A71)),2)="&lt; ",IF(VALUE(SUBSTITUTE(SUBSTITUTE(INDIRECT("Eurofins!"&amp;SUBSTITUTE(ADDRESS(1,MATCH(AJ$3,Eurofins!$2:$2,0),4),"1","")&amp;($AN$5+$A71))," ",""),"&lt;",""))*AJ$2&lt;=BT$4,"&lt;"&amp;BT$4,"&lt;"&amp;VALUE(SUBSTITUTE(SUBSTITUTE(INDIRECT("Eurofins!"&amp;SUBSTITUTE(ADDRESS(1,MATCH(AJ$3,Eurofins!$2:$2,0),4),"1","")&amp;($AN$5+$A71))," ",""),"&lt;",""))*AJ$2),LEFT(INDIRECT("Eurofins!"&amp;SUBSTITUTE(ADDRESS(1,MATCH(AJ$3,Eurofins!$2:$2,0),4),"1","")&amp;($AN$5+$A71)),1)="&lt;",IF(VALUE(SUBSTITUTE(SUBSTITUTE(INDIRECT("Eurofins!"&amp;SUBSTITUTE(ADDRESS(1,MATCH(AJ$3,Eurofins!$2:$2,0),4),"1","")&amp;($AN$5+$A71))," ",""),"&lt;",""))*AJ$2&lt;=BT$4,"&lt;"&amp;BT$4,"&lt;"&amp;VALUE(SUBSTITUTE(SUBSTITUTE(INDIRECT("Eurofins!"&amp;SUBSTITUTE(ADDRESS(1,MATCH(AJ$3,Eurofins!$2:$2,0),4),"1","")&amp;($AN$5+$A71))," ",""),"&lt;",""))*AJ$2),ISNUMBER(VALUE(INDIRECT("Eurofins!"&amp;SUBSTITUTE(ADDRESS(1,MATCH(AJ$3,Eurofins!$2:$2,0),4),"1","")&amp;($AN$5+$A71)))),IF(VALUE(INDIRECT("Eurofins!"&amp;SUBSTITUTE(ADDRESS(1,MATCH(AJ$3,Eurofins!$2:$2,0),4),"1","")&amp;($AN$5+$A71)))*AJ$2&lt;=BT$4,"&lt;"&amp;BT$4,VALUE(INDIRECT("Eurofins!"&amp;SUBSTITUTE(ADDRESS(1,MATCH(AJ$3,Eurofins!$2:$2,0),4),"1","")&amp;($AN$5+$A71)))))</f>
        <v>#N/A</v>
      </c>
    </row>
    <row r="72" spans="1:36" x14ac:dyDescent="0.25">
      <c r="A72">
        <f t="shared" ca="1" si="9"/>
        <v>69</v>
      </c>
      <c r="B72" t="e">
        <f t="shared" ca="1" si="8"/>
        <v>#REF!</v>
      </c>
      <c r="C72" t="str">
        <f t="shared" ca="1" si="10"/>
        <v/>
      </c>
      <c r="D72" s="22" t="e">
        <f ca="1">IF(INDIRECT("Eurofins!"&amp;SUBSTITUTE(ADDRESS(1,MATCH(D$3,Eurofins!$2:$2,0),4),"1","")&amp;($AN$5+$A72))=0,"",INDIRECT("Eurofins!"&amp;SUBSTITUTE(ADDRESS(1,MATCH(D$3,Eurofins!$2:$2,0),4),"1","")&amp;($AN$5+$A72)))</f>
        <v>#N/A</v>
      </c>
      <c r="E72" s="22" t="e">
        <f ca="1">_xlfn.IFS(INDIRECT("Eurofins!"&amp;SUBSTITUTE(ADDRESS(1,MATCH(E$3,Eurofins!$2:$2,0),4),"1","")&amp;($AN$5+$A72))=0,"",INDIRECT("Eurofins!"&amp;SUBSTITUTE(ADDRESS(1,MATCH(E$3,Eurofins!$2:$2,0),4),"1","")&amp;($AN$5+$A72))="nd","n.d.",LEFT(INDIRECT("Eurofins!"&amp;SUBSTITUTE(ADDRESS(1,MATCH(E$3,Eurofins!$2:$2,0),4),"1","")&amp;($AN$5+$A72)),2)="&lt; ","&lt;&lt;",LEFT(INDIRECT("Eurofins!"&amp;SUBSTITUTE(ADDRESS(1,MATCH(E$3,Eurofins!$2:$2,0),4),"1","")&amp;($AN$5+$A72)),1)="&lt;","&lt;",NOT(ISERROR(VALUE(INDIRECT("Eurofins!"&amp;SUBSTITUTE(ADDRESS(1,MATCH(E$3,Eurofins!$2:$2,0),4),"1","")&amp;($AN$5+$A72))))),VALUE(INDIRECT("Eurofins!"&amp;SUBSTITUTE(ADDRESS(1,MATCH(E$3,Eurofins!$2:$2,0),4),"1","")&amp;($AN$5+$A72))))</f>
        <v>#N/A</v>
      </c>
      <c r="F72" s="22" t="e">
        <f ca="1">_xlfn.IFS(INDIRECT("Eurofins!"&amp;SUBSTITUTE(ADDRESS(1,MATCH(F$3,Eurofins!$2:$2,0),4),"1","")&amp;($AN$5+$A72))=0,"",INDIRECT("Eurofins!"&amp;SUBSTITUTE(ADDRESS(1,MATCH(F$3,Eurofins!$2:$2,0),4),"1","")&amp;($AN$5+$A72))="nd","n.d.",LEFT(INDIRECT("Eurofins!"&amp;SUBSTITUTE(ADDRESS(1,MATCH(F$3,Eurofins!$2:$2,0),4),"1","")&amp;($AN$5+$A72)),2)="&lt; ","&lt;&lt;",LEFT(INDIRECT("Eurofins!"&amp;SUBSTITUTE(ADDRESS(1,MATCH(F$3,Eurofins!$2:$2,0),4),"1","")&amp;($AN$5+$A72)),1)="&lt;","&lt;",NOT(ISERROR(VALUE(INDIRECT("Eurofins!"&amp;SUBSTITUTE(ADDRESS(1,MATCH(F$3,Eurofins!$2:$2,0),4),"1","")&amp;($AN$5+$A72))))),VALUE(INDIRECT("Eurofins!"&amp;SUBSTITUTE(ADDRESS(1,MATCH(F$3,Eurofins!$2:$2,0),4),"1","")&amp;($AN$5+$A72))))</f>
        <v>#N/A</v>
      </c>
      <c r="G72" s="24" t="e">
        <f ca="1" xml:space="preserve">
_xlfn.LET(_xlpm.GetVal,INDIRECT("Eurofins!"&amp;SUBSTITUTE(ADDRESS(1,MATCH(G$3,Eurofins!$2:$2,0),4),"1","")&amp;($AN$5+$A72)),_xlfn.IFS(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72" s="24" t="e">
        <f ca="1" xml:space="preserve">
_xlfn.LET(_xlpm.GetVal,INDIRECT("Eurofins!"&amp;SUBSTITUTE(ADDRESS(1,MATCH(H$3,Eurofins!$2:$2,0),4),"1","")&amp;($AN$5+$A72)),_xlfn.IFS(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72" s="24" t="e">
        <f ca="1" xml:space="preserve">
_xlfn.LET(_xlpm.GetVal,INDIRECT("Eurofins!"&amp;SUBSTITUTE(ADDRESS(1,MATCH(I$3,Eurofins!$2:$2,0),4),"1","")&amp;($AN$5+$A72)),_xlfn.IFS(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72" s="24" t="e">
        <f ca="1" xml:space="preserve">
_xlfn.LET(_xlpm.GetVal,INDIRECT("Eurofins!"&amp;SUBSTITUTE(ADDRESS(1,MATCH(J$3,Eurofins!$2:$2,0),4),"1","")&amp;($AN$5+$A72)),_xlfn.IFS(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72" s="24" t="e">
        <f ca="1" xml:space="preserve">
_xlfn.LET(_xlpm.GetVal,INDIRECT("Eurofins!"&amp;SUBSTITUTE(ADDRESS(1,MATCH(K$3,Eurofins!$2:$2,0),4),"1","")&amp;($AN$5+$A72)),_xlfn.IFS(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72" s="24" t="e">
        <f ca="1" xml:space="preserve">
_xlfn.LET(_xlpm.GetVal,INDIRECT("Eurofins!"&amp;SUBSTITUTE(ADDRESS(1,MATCH(L$3,Eurofins!$2:$2,0),4),"1","")&amp;($AN$5+$A72)),_xlfn.IFS(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72" s="24" t="e">
        <f ca="1" xml:space="preserve">
_xlfn.LET(_xlpm.GetVal,INDIRECT("Eurofins!"&amp;SUBSTITUTE(ADDRESS(1,MATCH(M$3,Eurofins!$2:$2,0),4),"1","")&amp;($AN$5+$A72)),_xlfn.IFS(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72" s="24" t="e">
        <f ca="1" xml:space="preserve">
_xlfn.LET(_xlpm.GetVal,INDIRECT("Eurofins!"&amp;SUBSTITUTE(ADDRESS(1,MATCH(N$3,Eurofins!$2:$2,0),4),"1","")&amp;($AN$5+$A72)),_xlfn.IFS(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72" s="24" t="e">
        <f ca="1" xml:space="preserve">
_xlfn.LET(_xlpm.GetVal,INDIRECT("Eurofins!"&amp;SUBSTITUTE(ADDRESS(1,MATCH(O$3,Eurofins!$2:$2,0),4),"1","")&amp;($AN$5+$A72)),_xlfn.IFS(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72" s="27" t="e">
        <f ca="1">_xlfn.LET(_xlpm.GetVal,INDIRECT("Eurofins!"&amp;SUBSTITUTE(ADDRESS(1,MATCH(P$3,Eurofins!$2:$2,0),4),"1","")&amp;($AN$5+$A72)),
_xlfn.IFS(
(_xlpm.GetVal)=0,
IF($AR$23,IF(INDIRECT("Eurofins!"&amp;$AR$28&amp;($AN$5+$A72))="nd","n.d.",VALUE(INDIRECT("Eurofins!"&amp;$AR$28&amp;($AN$5+$A72)))),""),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72" s="27" t="e">
        <f ca="1">_xlfn.LET(_xlpm.GetVal,INDIRECT("Eurofins!"&amp;SUBSTITUTE(ADDRESS(1,MATCH(Q$3,Eurofins!$2:$2,0),4),"1","")&amp;($AN$5+$A72)),
_xlfn.IFS(
(_xlpm.GetVal)=0,
IF($AR$15,IF(INDIRECT("Eurofins!"&amp;$AR$20&amp;($AN$5+$A72))="nd","n.d.",VALUE(INDIRECT("Eurofins!"&amp;$AR$20&amp;($AN$5+$A72)))),""),
(_xlpm.GetVal)="nd",
"n.d.",
LEFT(_xlpm.GetVal,1)="&lt;",
IF(Q70&lt;&gt;1,"&lt;"&amp;VALUE(SUBSTITUTE(SUBSTITUTE(_xlpm.GetVal,"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72" s="24" t="e">
        <f ca="1" xml:space="preserve">
_xlfn.LET(_xlpm.GetVal,INDIRECT("Eurofins!"&amp;SUBSTITUTE(ADDRESS(1,MATCH(R$3,Eurofins!$2:$2,0),4),"1","")&amp;($AN$5+$A72)),_xlfn.IFS(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72" s="24" t="e">
        <f ca="1" xml:space="preserve">
_xlfn.LET(_xlpm.GetVal,INDIRECT("Eurofins!"&amp;SUBSTITUTE(ADDRESS(1,MATCH(S$3,Eurofins!$2:$2,0),4),"1","")&amp;($AN$5+$A72)),_xlfn.IFS(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72" s="24" t="e">
        <f ca="1" xml:space="preserve">
_xlfn.LET(_xlpm.GetVal,INDIRECT("Eurofins!"&amp;SUBSTITUTE(ADDRESS(1,MATCH(T$3,Eurofins!$2:$2,0),4),"1","")&amp;($AN$5+$A72)),_xlfn.IFS(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72" s="24" t="e">
        <f ca="1" xml:space="preserve">
_xlfn.LET(_xlpm.GetVal,INDIRECT("Eurofins!"&amp;SUBSTITUTE(ADDRESS(1,MATCH(U$3,Eurofins!$2:$2,0),4),"1","")&amp;($AN$5+$A72)),_xlfn.IFS(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72" s="24" t="e">
        <f ca="1" xml:space="preserve">
_xlfn.LET(_xlpm.GetVal,INDIRECT("Eurofins!"&amp;SUBSTITUTE(ADDRESS(1,MATCH(V$3,Eurofins!$2:$2,0),4),"1","")&amp;($AN$5+$A72)),_xlfn.IFS(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72" s="24" t="e">
        <f ca="1" xml:space="preserve">
_xlfn.LET(_xlpm.GetVal,INDIRECT("Eurofins!"&amp;SUBSTITUTE(ADDRESS(1,MATCH(W$3,Eurofins!$2:$2,0),4),"1","")&amp;($AN$5+$A72)),_xlfn.IFS(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72" s="24" t="e">
        <f ca="1" xml:space="preserve">
_xlfn.LET(_xlpm.GetVal,INDIRECT("Eurofins!"&amp;SUBSTITUTE(ADDRESS(1,MATCH(X$3,Eurofins!$2:$2,0),4),"1","")&amp;($AN$5+$A72)),_xlfn.IFS(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72" s="24" t="e">
        <f ca="1" xml:space="preserve">
_xlfn.LET(_xlpm.GetVal,INDIRECT("Eurofins!"&amp;SUBSTITUTE(ADDRESS(1,MATCH(Y$3,Eurofins!$2:$2,0),4),"1","")&amp;($AN$5+$A72)),_xlfn.IFS(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72" s="24" t="e">
        <f ca="1" xml:space="preserve">
_xlfn.LET(_xlpm.GetVal,INDIRECT("Eurofins!"&amp;SUBSTITUTE(ADDRESS(1,MATCH(Z$3,Eurofins!$2:$2,0),4),"1","")&amp;($AN$5+$A72)),_xlfn.IFS(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72" s="24" t="e">
        <f ca="1" xml:space="preserve">
_xlfn.LET(_xlpm.GetVal,INDIRECT("Eurofins!"&amp;SUBSTITUTE(ADDRESS(1,MATCH(AA$3,Eurofins!$2:$2,0),4),"1","")&amp;($AN$5+$A72)),_xlfn.IFS(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72" s="24" t="e">
        <f ca="1" xml:space="preserve">
_xlfn.LET(_xlpm.GetVal,INDIRECT("Eurofins!"&amp;SUBSTITUTE(ADDRESS(1,MATCH(AB$3,Eurofins!$2:$2,0),4),"1","")&amp;($AN$5+$A72)),_xlfn.IFS(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72" s="24" t="e">
        <f ca="1" xml:space="preserve">
_xlfn.LET(_xlpm.GetVal,INDIRECT("Eurofins!"&amp;SUBSTITUTE(ADDRESS(1,MATCH(AC$3,Eurofins!$2:$2,0),4),"1","")&amp;($AN$5+$A72)),_xlfn.IFS(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72" s="24" t="e">
        <f ca="1" xml:space="preserve">
_xlfn.LET(_xlpm.GetVal,INDIRECT("Eurofins!"&amp;SUBSTITUTE(ADDRESS(1,MATCH(AD$3,Eurofins!$2:$2,0),4),"1","")&amp;($AN$5+$A72)),_xlfn.IFS(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72" s="24" t="e">
        <f ca="1" xml:space="preserve">
_xlfn.LET(_xlpm.GetVal,INDIRECT("Eurofins!"&amp;SUBSTITUTE(ADDRESS(1,MATCH(AE$3,Eurofins!$2:$2,0),4),"1","")&amp;($AN$5+$A72)),_xlfn.IFS(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72" s="24" t="e">
        <f ca="1" xml:space="preserve">
_xlfn.LET(_xlpm.GetVal,INDIRECT("Eurofins!"&amp;SUBSTITUTE(ADDRESS(1,MATCH(AF$3,Eurofins!$2:$2,0),4),"1","")&amp;($AN$5+$A72)),_xlfn.IFS(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72" s="24" t="e">
        <f ca="1" xml:space="preserve">
_xlfn.LET(_xlpm.GetVal,INDIRECT("Eurofins!"&amp;SUBSTITUTE(ADDRESS(1,MATCH(AG$3,Eurofins!$2:$2,0),4),"1","")&amp;($AN$5+$A72)),_xlfn.IFS(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72" s="25" t="str">
        <f ca="1">IF(SUMPRODUCT(--ISERROR(AI72:AJ72))&lt;2,IF(SUMIF(AI72:AJ72,"&lt;&gt;#VALUE!")&lt;=ALS_Jord_Kalk!BQ$4,"&lt;"&amp;ALS_Jord_Kalk!BQ$4,SUMIF(AI72:AJ72,"&lt;&gt;#VALUE!")),"#VALUE!")</f>
        <v>#VALUE!</v>
      </c>
      <c r="AI72" s="24" t="e">
        <f ca="1">_xlfn.IFS(INDIRECT("Eurofins!"&amp;SUBSTITUTE(ADDRESS(1,MATCH(AI$3,Eurofins!$2:$2,0),4),"1","")&amp;($AN$5+$A72))=0,"",INDIRECT("Eurofins!"&amp;SUBSTITUTE(ADDRESS(1,MATCH(AI$3,Eurofins!$2:$2,0),4),"1","")&amp;($AN$5+$A72))="nd","n.d.",LEFT(INDIRECT("Eurofins!"&amp;SUBSTITUTE(ADDRESS(1,MATCH(AI$3,Eurofins!$2:$2,0),4),"1","")&amp;($AN$5+$A72)),2)="&lt; ",IF(VALUE(SUBSTITUTE(SUBSTITUTE(INDIRECT("Eurofins!"&amp;SUBSTITUTE(ADDRESS(1,MATCH(AI$3,Eurofins!$2:$2,0),4),"1","")&amp;($AN$5+$A72))," ",""),"&lt;",""))*AI$2&lt;=BS$4,"&lt;"&amp;BS$4,"&lt;"&amp;VALUE(SUBSTITUTE(SUBSTITUTE(INDIRECT("Eurofins!"&amp;SUBSTITUTE(ADDRESS(1,MATCH(AI$3,Eurofins!$2:$2,0),4),"1","")&amp;($AN$5+$A72))," ",""),"&lt;",""))*AI$2),LEFT(INDIRECT("Eurofins!"&amp;SUBSTITUTE(ADDRESS(1,MATCH(AI$3,Eurofins!$2:$2,0),4),"1","")&amp;($AN$5+$A72)),1)="&lt;",IF(VALUE(SUBSTITUTE(SUBSTITUTE(INDIRECT("Eurofins!"&amp;SUBSTITUTE(ADDRESS(1,MATCH(AI$3,Eurofins!$2:$2,0),4),"1","")&amp;($AN$5+$A72))," ",""),"&lt;",""))*AI$2&lt;=BS$4,"&lt;"&amp;BS$4,"&lt;"&amp;VALUE(SUBSTITUTE(SUBSTITUTE(INDIRECT("Eurofins!"&amp;SUBSTITUTE(ADDRESS(1,MATCH(AI$3,Eurofins!$2:$2,0),4),"1","")&amp;($AN$5+$A72))," ",""),"&lt;",""))*AI$2),ISNUMBER(VALUE(INDIRECT("Eurofins!"&amp;SUBSTITUTE(ADDRESS(1,MATCH(AI$3,Eurofins!$2:$2,0),4),"1","")&amp;($AN$5+$A72)))),IF(VALUE(INDIRECT("Eurofins!"&amp;SUBSTITUTE(ADDRESS(1,MATCH(AI$3,Eurofins!$2:$2,0),4),"1","")&amp;($AN$5+$A72)))*AI$2&lt;=BS$4,"&lt;"&amp;BS$4,VALUE(INDIRECT("Eurofins!"&amp;SUBSTITUTE(ADDRESS(1,MATCH(AI$3,Eurofins!$2:$2,0),4),"1","")&amp;($AN$5+$A72)))))</f>
        <v>#N/A</v>
      </c>
      <c r="AJ72" s="24" t="e">
        <f ca="1">_xlfn.IFS(INDIRECT("Eurofins!"&amp;SUBSTITUTE(ADDRESS(1,MATCH(AJ$3,Eurofins!$2:$2,0),4),"1","")&amp;($AN$5+$A72))=0,"",INDIRECT("Eurofins!"&amp;SUBSTITUTE(ADDRESS(1,MATCH(AJ$3,Eurofins!$2:$2,0),4),"1","")&amp;($AN$5+$A72))="nd","n.d.",LEFT(INDIRECT("Eurofins!"&amp;SUBSTITUTE(ADDRESS(1,MATCH(AJ$3,Eurofins!$2:$2,0),4),"1","")&amp;($AN$5+$A72)),2)="&lt; ",IF(VALUE(SUBSTITUTE(SUBSTITUTE(INDIRECT("Eurofins!"&amp;SUBSTITUTE(ADDRESS(1,MATCH(AJ$3,Eurofins!$2:$2,0),4),"1","")&amp;($AN$5+$A72))," ",""),"&lt;",""))*AJ$2&lt;=BT$4,"&lt;"&amp;BT$4,"&lt;"&amp;VALUE(SUBSTITUTE(SUBSTITUTE(INDIRECT("Eurofins!"&amp;SUBSTITUTE(ADDRESS(1,MATCH(AJ$3,Eurofins!$2:$2,0),4),"1","")&amp;($AN$5+$A72))," ",""),"&lt;",""))*AJ$2),LEFT(INDIRECT("Eurofins!"&amp;SUBSTITUTE(ADDRESS(1,MATCH(AJ$3,Eurofins!$2:$2,0),4),"1","")&amp;($AN$5+$A72)),1)="&lt;",IF(VALUE(SUBSTITUTE(SUBSTITUTE(INDIRECT("Eurofins!"&amp;SUBSTITUTE(ADDRESS(1,MATCH(AJ$3,Eurofins!$2:$2,0),4),"1","")&amp;($AN$5+$A72))," ",""),"&lt;",""))*AJ$2&lt;=BT$4,"&lt;"&amp;BT$4,"&lt;"&amp;VALUE(SUBSTITUTE(SUBSTITUTE(INDIRECT("Eurofins!"&amp;SUBSTITUTE(ADDRESS(1,MATCH(AJ$3,Eurofins!$2:$2,0),4),"1","")&amp;($AN$5+$A72))," ",""),"&lt;",""))*AJ$2),ISNUMBER(VALUE(INDIRECT("Eurofins!"&amp;SUBSTITUTE(ADDRESS(1,MATCH(AJ$3,Eurofins!$2:$2,0),4),"1","")&amp;($AN$5+$A72)))),IF(VALUE(INDIRECT("Eurofins!"&amp;SUBSTITUTE(ADDRESS(1,MATCH(AJ$3,Eurofins!$2:$2,0),4),"1","")&amp;($AN$5+$A72)))*AJ$2&lt;=BT$4,"&lt;"&amp;BT$4,VALUE(INDIRECT("Eurofins!"&amp;SUBSTITUTE(ADDRESS(1,MATCH(AJ$3,Eurofins!$2:$2,0),4),"1","")&amp;($AN$5+$A72)))))</f>
        <v>#N/A</v>
      </c>
    </row>
    <row r="73" spans="1:36" x14ac:dyDescent="0.25">
      <c r="A73">
        <f t="shared" ca="1" si="9"/>
        <v>70</v>
      </c>
      <c r="B73" t="e">
        <f t="shared" ca="1" si="8"/>
        <v>#REF!</v>
      </c>
      <c r="C73" t="str">
        <f t="shared" ca="1" si="10"/>
        <v/>
      </c>
      <c r="D73" s="22" t="e">
        <f ca="1">IF(INDIRECT("Eurofins!"&amp;SUBSTITUTE(ADDRESS(1,MATCH(D$3,Eurofins!$2:$2,0),4),"1","")&amp;($AN$5+$A73))=0,"",INDIRECT("Eurofins!"&amp;SUBSTITUTE(ADDRESS(1,MATCH(D$3,Eurofins!$2:$2,0),4),"1","")&amp;($AN$5+$A73)))</f>
        <v>#N/A</v>
      </c>
      <c r="E73" s="22" t="e">
        <f ca="1">_xlfn.IFS(INDIRECT("Eurofins!"&amp;SUBSTITUTE(ADDRESS(1,MATCH(E$3,Eurofins!$2:$2,0),4),"1","")&amp;($AN$5+$A73))=0,"",INDIRECT("Eurofins!"&amp;SUBSTITUTE(ADDRESS(1,MATCH(E$3,Eurofins!$2:$2,0),4),"1","")&amp;($AN$5+$A73))="nd","n.d.",LEFT(INDIRECT("Eurofins!"&amp;SUBSTITUTE(ADDRESS(1,MATCH(E$3,Eurofins!$2:$2,0),4),"1","")&amp;($AN$5+$A73)),2)="&lt; ","&lt;&lt;",LEFT(INDIRECT("Eurofins!"&amp;SUBSTITUTE(ADDRESS(1,MATCH(E$3,Eurofins!$2:$2,0),4),"1","")&amp;($AN$5+$A73)),1)="&lt;","&lt;",NOT(ISERROR(VALUE(INDIRECT("Eurofins!"&amp;SUBSTITUTE(ADDRESS(1,MATCH(E$3,Eurofins!$2:$2,0),4),"1","")&amp;($AN$5+$A73))))),VALUE(INDIRECT("Eurofins!"&amp;SUBSTITUTE(ADDRESS(1,MATCH(E$3,Eurofins!$2:$2,0),4),"1","")&amp;($AN$5+$A73))))</f>
        <v>#N/A</v>
      </c>
      <c r="F73" s="22" t="e">
        <f ca="1">_xlfn.IFS(INDIRECT("Eurofins!"&amp;SUBSTITUTE(ADDRESS(1,MATCH(F$3,Eurofins!$2:$2,0),4),"1","")&amp;($AN$5+$A73))=0,"",INDIRECT("Eurofins!"&amp;SUBSTITUTE(ADDRESS(1,MATCH(F$3,Eurofins!$2:$2,0),4),"1","")&amp;($AN$5+$A73))="nd","n.d.",LEFT(INDIRECT("Eurofins!"&amp;SUBSTITUTE(ADDRESS(1,MATCH(F$3,Eurofins!$2:$2,0),4),"1","")&amp;($AN$5+$A73)),2)="&lt; ","&lt;&lt;",LEFT(INDIRECT("Eurofins!"&amp;SUBSTITUTE(ADDRESS(1,MATCH(F$3,Eurofins!$2:$2,0),4),"1","")&amp;($AN$5+$A73)),1)="&lt;","&lt;",NOT(ISERROR(VALUE(INDIRECT("Eurofins!"&amp;SUBSTITUTE(ADDRESS(1,MATCH(F$3,Eurofins!$2:$2,0),4),"1","")&amp;($AN$5+$A73))))),VALUE(INDIRECT("Eurofins!"&amp;SUBSTITUTE(ADDRESS(1,MATCH(F$3,Eurofins!$2:$2,0),4),"1","")&amp;($AN$5+$A73))))</f>
        <v>#N/A</v>
      </c>
      <c r="G73" s="24" t="e">
        <f ca="1" xml:space="preserve">
_xlfn.LET(_xlpm.GetVal,INDIRECT("Eurofins!"&amp;SUBSTITUTE(ADDRESS(1,MATCH(G$3,Eurofins!$2:$2,0),4),"1","")&amp;($AN$5+$A73)),_xlfn.IFS(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73" s="24" t="e">
        <f ca="1" xml:space="preserve">
_xlfn.LET(_xlpm.GetVal,INDIRECT("Eurofins!"&amp;SUBSTITUTE(ADDRESS(1,MATCH(H$3,Eurofins!$2:$2,0),4),"1","")&amp;($AN$5+$A73)),_xlfn.IFS(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73" s="24" t="e">
        <f ca="1" xml:space="preserve">
_xlfn.LET(_xlpm.GetVal,INDIRECT("Eurofins!"&amp;SUBSTITUTE(ADDRESS(1,MATCH(I$3,Eurofins!$2:$2,0),4),"1","")&amp;($AN$5+$A73)),_xlfn.IFS(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73" s="24" t="e">
        <f ca="1" xml:space="preserve">
_xlfn.LET(_xlpm.GetVal,INDIRECT("Eurofins!"&amp;SUBSTITUTE(ADDRESS(1,MATCH(J$3,Eurofins!$2:$2,0),4),"1","")&amp;($AN$5+$A73)),_xlfn.IFS(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73" s="24" t="e">
        <f ca="1" xml:space="preserve">
_xlfn.LET(_xlpm.GetVal,INDIRECT("Eurofins!"&amp;SUBSTITUTE(ADDRESS(1,MATCH(K$3,Eurofins!$2:$2,0),4),"1","")&amp;($AN$5+$A73)),_xlfn.IFS(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73" s="24" t="e">
        <f ca="1" xml:space="preserve">
_xlfn.LET(_xlpm.GetVal,INDIRECT("Eurofins!"&amp;SUBSTITUTE(ADDRESS(1,MATCH(L$3,Eurofins!$2:$2,0),4),"1","")&amp;($AN$5+$A73)),_xlfn.IFS(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73" s="24" t="e">
        <f ca="1" xml:space="preserve">
_xlfn.LET(_xlpm.GetVal,INDIRECT("Eurofins!"&amp;SUBSTITUTE(ADDRESS(1,MATCH(M$3,Eurofins!$2:$2,0),4),"1","")&amp;($AN$5+$A73)),_xlfn.IFS(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73" s="24" t="e">
        <f ca="1" xml:space="preserve">
_xlfn.LET(_xlpm.GetVal,INDIRECT("Eurofins!"&amp;SUBSTITUTE(ADDRESS(1,MATCH(N$3,Eurofins!$2:$2,0),4),"1","")&amp;($AN$5+$A73)),_xlfn.IFS(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73" s="24" t="e">
        <f ca="1" xml:space="preserve">
_xlfn.LET(_xlpm.GetVal,INDIRECT("Eurofins!"&amp;SUBSTITUTE(ADDRESS(1,MATCH(O$3,Eurofins!$2:$2,0),4),"1","")&amp;($AN$5+$A73)),_xlfn.IFS(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73" s="27" t="e">
        <f ca="1">_xlfn.LET(_xlpm.GetVal,INDIRECT("Eurofins!"&amp;SUBSTITUTE(ADDRESS(1,MATCH(P$3,Eurofins!$2:$2,0),4),"1","")&amp;($AN$5+$A73)),
_xlfn.IFS(
(_xlpm.GetVal)=0,
IF($AR$23,IF(INDIRECT("Eurofins!"&amp;$AR$28&amp;($AN$5+$A73))="nd","n.d.",VALUE(INDIRECT("Eurofins!"&amp;$AR$28&amp;($AN$5+$A73)))),""),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73" s="27" t="e">
        <f ca="1">_xlfn.LET(_xlpm.GetVal,INDIRECT("Eurofins!"&amp;SUBSTITUTE(ADDRESS(1,MATCH(Q$3,Eurofins!$2:$2,0),4),"1","")&amp;($AN$5+$A73)),
_xlfn.IFS(
(_xlpm.GetVal)=0,
IF($AR$15,IF(INDIRECT("Eurofins!"&amp;$AR$20&amp;($AN$5+$A73))="nd","n.d.",VALUE(INDIRECT("Eurofins!"&amp;$AR$20&amp;($AN$5+$A73)))),""),
(_xlpm.GetVal)="nd",
"n.d.",
LEFT(_xlpm.GetVal,1)="&lt;",
IF(Q71&lt;&gt;1,"&lt;"&amp;VALUE(SUBSTITUTE(SUBSTITUTE(_xlpm.GetVal,"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73" s="24" t="e">
        <f ca="1" xml:space="preserve">
_xlfn.LET(_xlpm.GetVal,INDIRECT("Eurofins!"&amp;SUBSTITUTE(ADDRESS(1,MATCH(R$3,Eurofins!$2:$2,0),4),"1","")&amp;($AN$5+$A73)),_xlfn.IFS(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73" s="24" t="e">
        <f ca="1" xml:space="preserve">
_xlfn.LET(_xlpm.GetVal,INDIRECT("Eurofins!"&amp;SUBSTITUTE(ADDRESS(1,MATCH(S$3,Eurofins!$2:$2,0),4),"1","")&amp;($AN$5+$A73)),_xlfn.IFS(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73" s="24" t="e">
        <f ca="1" xml:space="preserve">
_xlfn.LET(_xlpm.GetVal,INDIRECT("Eurofins!"&amp;SUBSTITUTE(ADDRESS(1,MATCH(T$3,Eurofins!$2:$2,0),4),"1","")&amp;($AN$5+$A73)),_xlfn.IFS(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73" s="24" t="e">
        <f ca="1" xml:space="preserve">
_xlfn.LET(_xlpm.GetVal,INDIRECT("Eurofins!"&amp;SUBSTITUTE(ADDRESS(1,MATCH(U$3,Eurofins!$2:$2,0),4),"1","")&amp;($AN$5+$A73)),_xlfn.IFS(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73" s="24" t="e">
        <f ca="1" xml:space="preserve">
_xlfn.LET(_xlpm.GetVal,INDIRECT("Eurofins!"&amp;SUBSTITUTE(ADDRESS(1,MATCH(V$3,Eurofins!$2:$2,0),4),"1","")&amp;($AN$5+$A73)),_xlfn.IFS(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73" s="24" t="e">
        <f ca="1" xml:space="preserve">
_xlfn.LET(_xlpm.GetVal,INDIRECT("Eurofins!"&amp;SUBSTITUTE(ADDRESS(1,MATCH(W$3,Eurofins!$2:$2,0),4),"1","")&amp;($AN$5+$A73)),_xlfn.IFS(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73" s="24" t="e">
        <f ca="1" xml:space="preserve">
_xlfn.LET(_xlpm.GetVal,INDIRECT("Eurofins!"&amp;SUBSTITUTE(ADDRESS(1,MATCH(X$3,Eurofins!$2:$2,0),4),"1","")&amp;($AN$5+$A73)),_xlfn.IFS(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73" s="24" t="e">
        <f ca="1" xml:space="preserve">
_xlfn.LET(_xlpm.GetVal,INDIRECT("Eurofins!"&amp;SUBSTITUTE(ADDRESS(1,MATCH(Y$3,Eurofins!$2:$2,0),4),"1","")&amp;($AN$5+$A73)),_xlfn.IFS(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73" s="24" t="e">
        <f ca="1" xml:space="preserve">
_xlfn.LET(_xlpm.GetVal,INDIRECT("Eurofins!"&amp;SUBSTITUTE(ADDRESS(1,MATCH(Z$3,Eurofins!$2:$2,0),4),"1","")&amp;($AN$5+$A73)),_xlfn.IFS(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73" s="24" t="e">
        <f ca="1" xml:space="preserve">
_xlfn.LET(_xlpm.GetVal,INDIRECT("Eurofins!"&amp;SUBSTITUTE(ADDRESS(1,MATCH(AA$3,Eurofins!$2:$2,0),4),"1","")&amp;($AN$5+$A73)),_xlfn.IFS(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73" s="24" t="e">
        <f ca="1" xml:space="preserve">
_xlfn.LET(_xlpm.GetVal,INDIRECT("Eurofins!"&amp;SUBSTITUTE(ADDRESS(1,MATCH(AB$3,Eurofins!$2:$2,0),4),"1","")&amp;($AN$5+$A73)),_xlfn.IFS(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73" s="24" t="e">
        <f ca="1" xml:space="preserve">
_xlfn.LET(_xlpm.GetVal,INDIRECT("Eurofins!"&amp;SUBSTITUTE(ADDRESS(1,MATCH(AC$3,Eurofins!$2:$2,0),4),"1","")&amp;($AN$5+$A73)),_xlfn.IFS(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73" s="24" t="e">
        <f ca="1" xml:space="preserve">
_xlfn.LET(_xlpm.GetVal,INDIRECT("Eurofins!"&amp;SUBSTITUTE(ADDRESS(1,MATCH(AD$3,Eurofins!$2:$2,0),4),"1","")&amp;($AN$5+$A73)),_xlfn.IFS(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73" s="24" t="e">
        <f ca="1" xml:space="preserve">
_xlfn.LET(_xlpm.GetVal,INDIRECT("Eurofins!"&amp;SUBSTITUTE(ADDRESS(1,MATCH(AE$3,Eurofins!$2:$2,0),4),"1","")&amp;($AN$5+$A73)),_xlfn.IFS(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73" s="24" t="e">
        <f ca="1" xml:space="preserve">
_xlfn.LET(_xlpm.GetVal,INDIRECT("Eurofins!"&amp;SUBSTITUTE(ADDRESS(1,MATCH(AF$3,Eurofins!$2:$2,0),4),"1","")&amp;($AN$5+$A73)),_xlfn.IFS(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73" s="24" t="e">
        <f ca="1" xml:space="preserve">
_xlfn.LET(_xlpm.GetVal,INDIRECT("Eurofins!"&amp;SUBSTITUTE(ADDRESS(1,MATCH(AG$3,Eurofins!$2:$2,0),4),"1","")&amp;($AN$5+$A73)),_xlfn.IFS(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73" s="25" t="str">
        <f ca="1">IF(SUMPRODUCT(--ISERROR(AI73:AJ73))&lt;2,IF(SUMIF(AI73:AJ73,"&lt;&gt;#VALUE!")&lt;=ALS_Jord_Kalk!BQ$4,"&lt;"&amp;ALS_Jord_Kalk!BQ$4,SUMIF(AI73:AJ73,"&lt;&gt;#VALUE!")),"#VALUE!")</f>
        <v>#VALUE!</v>
      </c>
      <c r="AI73" s="24" t="e">
        <f ca="1">_xlfn.IFS(INDIRECT("Eurofins!"&amp;SUBSTITUTE(ADDRESS(1,MATCH(AI$3,Eurofins!$2:$2,0),4),"1","")&amp;($AN$5+$A73))=0,"",INDIRECT("Eurofins!"&amp;SUBSTITUTE(ADDRESS(1,MATCH(AI$3,Eurofins!$2:$2,0),4),"1","")&amp;($AN$5+$A73))="nd","n.d.",LEFT(INDIRECT("Eurofins!"&amp;SUBSTITUTE(ADDRESS(1,MATCH(AI$3,Eurofins!$2:$2,0),4),"1","")&amp;($AN$5+$A73)),2)="&lt; ",IF(VALUE(SUBSTITUTE(SUBSTITUTE(INDIRECT("Eurofins!"&amp;SUBSTITUTE(ADDRESS(1,MATCH(AI$3,Eurofins!$2:$2,0),4),"1","")&amp;($AN$5+$A73))," ",""),"&lt;",""))*AI$2&lt;=BS$4,"&lt;"&amp;BS$4,"&lt;"&amp;VALUE(SUBSTITUTE(SUBSTITUTE(INDIRECT("Eurofins!"&amp;SUBSTITUTE(ADDRESS(1,MATCH(AI$3,Eurofins!$2:$2,0),4),"1","")&amp;($AN$5+$A73))," ",""),"&lt;",""))*AI$2),LEFT(INDIRECT("Eurofins!"&amp;SUBSTITUTE(ADDRESS(1,MATCH(AI$3,Eurofins!$2:$2,0),4),"1","")&amp;($AN$5+$A73)),1)="&lt;",IF(VALUE(SUBSTITUTE(SUBSTITUTE(INDIRECT("Eurofins!"&amp;SUBSTITUTE(ADDRESS(1,MATCH(AI$3,Eurofins!$2:$2,0),4),"1","")&amp;($AN$5+$A73))," ",""),"&lt;",""))*AI$2&lt;=BS$4,"&lt;"&amp;BS$4,"&lt;"&amp;VALUE(SUBSTITUTE(SUBSTITUTE(INDIRECT("Eurofins!"&amp;SUBSTITUTE(ADDRESS(1,MATCH(AI$3,Eurofins!$2:$2,0),4),"1","")&amp;($AN$5+$A73))," ",""),"&lt;",""))*AI$2),ISNUMBER(VALUE(INDIRECT("Eurofins!"&amp;SUBSTITUTE(ADDRESS(1,MATCH(AI$3,Eurofins!$2:$2,0),4),"1","")&amp;($AN$5+$A73)))),IF(VALUE(INDIRECT("Eurofins!"&amp;SUBSTITUTE(ADDRESS(1,MATCH(AI$3,Eurofins!$2:$2,0),4),"1","")&amp;($AN$5+$A73)))*AI$2&lt;=BS$4,"&lt;"&amp;BS$4,VALUE(INDIRECT("Eurofins!"&amp;SUBSTITUTE(ADDRESS(1,MATCH(AI$3,Eurofins!$2:$2,0),4),"1","")&amp;($AN$5+$A73)))))</f>
        <v>#N/A</v>
      </c>
      <c r="AJ73" s="24" t="e">
        <f ca="1">_xlfn.IFS(INDIRECT("Eurofins!"&amp;SUBSTITUTE(ADDRESS(1,MATCH(AJ$3,Eurofins!$2:$2,0),4),"1","")&amp;($AN$5+$A73))=0,"",INDIRECT("Eurofins!"&amp;SUBSTITUTE(ADDRESS(1,MATCH(AJ$3,Eurofins!$2:$2,0),4),"1","")&amp;($AN$5+$A73))="nd","n.d.",LEFT(INDIRECT("Eurofins!"&amp;SUBSTITUTE(ADDRESS(1,MATCH(AJ$3,Eurofins!$2:$2,0),4),"1","")&amp;($AN$5+$A73)),2)="&lt; ",IF(VALUE(SUBSTITUTE(SUBSTITUTE(INDIRECT("Eurofins!"&amp;SUBSTITUTE(ADDRESS(1,MATCH(AJ$3,Eurofins!$2:$2,0),4),"1","")&amp;($AN$5+$A73))," ",""),"&lt;",""))*AJ$2&lt;=BT$4,"&lt;"&amp;BT$4,"&lt;"&amp;VALUE(SUBSTITUTE(SUBSTITUTE(INDIRECT("Eurofins!"&amp;SUBSTITUTE(ADDRESS(1,MATCH(AJ$3,Eurofins!$2:$2,0),4),"1","")&amp;($AN$5+$A73))," ",""),"&lt;",""))*AJ$2),LEFT(INDIRECT("Eurofins!"&amp;SUBSTITUTE(ADDRESS(1,MATCH(AJ$3,Eurofins!$2:$2,0),4),"1","")&amp;($AN$5+$A73)),1)="&lt;",IF(VALUE(SUBSTITUTE(SUBSTITUTE(INDIRECT("Eurofins!"&amp;SUBSTITUTE(ADDRESS(1,MATCH(AJ$3,Eurofins!$2:$2,0),4),"1","")&amp;($AN$5+$A73))," ",""),"&lt;",""))*AJ$2&lt;=BT$4,"&lt;"&amp;BT$4,"&lt;"&amp;VALUE(SUBSTITUTE(SUBSTITUTE(INDIRECT("Eurofins!"&amp;SUBSTITUTE(ADDRESS(1,MATCH(AJ$3,Eurofins!$2:$2,0),4),"1","")&amp;($AN$5+$A73))," ",""),"&lt;",""))*AJ$2),ISNUMBER(VALUE(INDIRECT("Eurofins!"&amp;SUBSTITUTE(ADDRESS(1,MATCH(AJ$3,Eurofins!$2:$2,0),4),"1","")&amp;($AN$5+$A73)))),IF(VALUE(INDIRECT("Eurofins!"&amp;SUBSTITUTE(ADDRESS(1,MATCH(AJ$3,Eurofins!$2:$2,0),4),"1","")&amp;($AN$5+$A73)))*AJ$2&lt;=BT$4,"&lt;"&amp;BT$4,VALUE(INDIRECT("Eurofins!"&amp;SUBSTITUTE(ADDRESS(1,MATCH(AJ$3,Eurofins!$2:$2,0),4),"1","")&amp;($AN$5+$A73)))))</f>
        <v>#N/A</v>
      </c>
    </row>
    <row r="74" spans="1:36" x14ac:dyDescent="0.25">
      <c r="A74">
        <f t="shared" ca="1" si="9"/>
        <v>71</v>
      </c>
      <c r="B74" t="e">
        <f t="shared" ca="1" si="8"/>
        <v>#REF!</v>
      </c>
      <c r="C74" t="str">
        <f t="shared" ca="1" si="10"/>
        <v/>
      </c>
      <c r="D74" s="22" t="e">
        <f ca="1">IF(INDIRECT("Eurofins!"&amp;SUBSTITUTE(ADDRESS(1,MATCH(D$3,Eurofins!$2:$2,0),4),"1","")&amp;($AN$5+$A74))=0,"",INDIRECT("Eurofins!"&amp;SUBSTITUTE(ADDRESS(1,MATCH(D$3,Eurofins!$2:$2,0),4),"1","")&amp;($AN$5+$A74)))</f>
        <v>#N/A</v>
      </c>
      <c r="E74" s="22" t="e">
        <f ca="1">_xlfn.IFS(INDIRECT("Eurofins!"&amp;SUBSTITUTE(ADDRESS(1,MATCH(E$3,Eurofins!$2:$2,0),4),"1","")&amp;($AN$5+$A74))=0,"",INDIRECT("Eurofins!"&amp;SUBSTITUTE(ADDRESS(1,MATCH(E$3,Eurofins!$2:$2,0),4),"1","")&amp;($AN$5+$A74))="nd","n.d.",LEFT(INDIRECT("Eurofins!"&amp;SUBSTITUTE(ADDRESS(1,MATCH(E$3,Eurofins!$2:$2,0),4),"1","")&amp;($AN$5+$A74)),2)="&lt; ","&lt;&lt;",LEFT(INDIRECT("Eurofins!"&amp;SUBSTITUTE(ADDRESS(1,MATCH(E$3,Eurofins!$2:$2,0),4),"1","")&amp;($AN$5+$A74)),1)="&lt;","&lt;",NOT(ISERROR(VALUE(INDIRECT("Eurofins!"&amp;SUBSTITUTE(ADDRESS(1,MATCH(E$3,Eurofins!$2:$2,0),4),"1","")&amp;($AN$5+$A74))))),VALUE(INDIRECT("Eurofins!"&amp;SUBSTITUTE(ADDRESS(1,MATCH(E$3,Eurofins!$2:$2,0),4),"1","")&amp;($AN$5+$A74))))</f>
        <v>#N/A</v>
      </c>
      <c r="F74" s="22" t="e">
        <f ca="1">_xlfn.IFS(INDIRECT("Eurofins!"&amp;SUBSTITUTE(ADDRESS(1,MATCH(F$3,Eurofins!$2:$2,0),4),"1","")&amp;($AN$5+$A74))=0,"",INDIRECT("Eurofins!"&amp;SUBSTITUTE(ADDRESS(1,MATCH(F$3,Eurofins!$2:$2,0),4),"1","")&amp;($AN$5+$A74))="nd","n.d.",LEFT(INDIRECT("Eurofins!"&amp;SUBSTITUTE(ADDRESS(1,MATCH(F$3,Eurofins!$2:$2,0),4),"1","")&amp;($AN$5+$A74)),2)="&lt; ","&lt;&lt;",LEFT(INDIRECT("Eurofins!"&amp;SUBSTITUTE(ADDRESS(1,MATCH(F$3,Eurofins!$2:$2,0),4),"1","")&amp;($AN$5+$A74)),1)="&lt;","&lt;",NOT(ISERROR(VALUE(INDIRECT("Eurofins!"&amp;SUBSTITUTE(ADDRESS(1,MATCH(F$3,Eurofins!$2:$2,0),4),"1","")&amp;($AN$5+$A74))))),VALUE(INDIRECT("Eurofins!"&amp;SUBSTITUTE(ADDRESS(1,MATCH(F$3,Eurofins!$2:$2,0),4),"1","")&amp;($AN$5+$A74))))</f>
        <v>#N/A</v>
      </c>
      <c r="G74" s="24" t="e">
        <f ca="1" xml:space="preserve">
_xlfn.LET(_xlpm.GetVal,INDIRECT("Eurofins!"&amp;SUBSTITUTE(ADDRESS(1,MATCH(G$3,Eurofins!$2:$2,0),4),"1","")&amp;($AN$5+$A74)),_xlfn.IFS(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74" s="24" t="e">
        <f ca="1" xml:space="preserve">
_xlfn.LET(_xlpm.GetVal,INDIRECT("Eurofins!"&amp;SUBSTITUTE(ADDRESS(1,MATCH(H$3,Eurofins!$2:$2,0),4),"1","")&amp;($AN$5+$A74)),_xlfn.IFS(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74" s="24" t="e">
        <f ca="1" xml:space="preserve">
_xlfn.LET(_xlpm.GetVal,INDIRECT("Eurofins!"&amp;SUBSTITUTE(ADDRESS(1,MATCH(I$3,Eurofins!$2:$2,0),4),"1","")&amp;($AN$5+$A74)),_xlfn.IFS(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74" s="24" t="e">
        <f ca="1" xml:space="preserve">
_xlfn.LET(_xlpm.GetVal,INDIRECT("Eurofins!"&amp;SUBSTITUTE(ADDRESS(1,MATCH(J$3,Eurofins!$2:$2,0),4),"1","")&amp;($AN$5+$A74)),_xlfn.IFS(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74" s="24" t="e">
        <f ca="1" xml:space="preserve">
_xlfn.LET(_xlpm.GetVal,INDIRECT("Eurofins!"&amp;SUBSTITUTE(ADDRESS(1,MATCH(K$3,Eurofins!$2:$2,0),4),"1","")&amp;($AN$5+$A74)),_xlfn.IFS(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74" s="24" t="e">
        <f ca="1" xml:space="preserve">
_xlfn.LET(_xlpm.GetVal,INDIRECT("Eurofins!"&amp;SUBSTITUTE(ADDRESS(1,MATCH(L$3,Eurofins!$2:$2,0),4),"1","")&amp;($AN$5+$A74)),_xlfn.IFS(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74" s="24" t="e">
        <f ca="1" xml:space="preserve">
_xlfn.LET(_xlpm.GetVal,INDIRECT("Eurofins!"&amp;SUBSTITUTE(ADDRESS(1,MATCH(M$3,Eurofins!$2:$2,0),4),"1","")&amp;($AN$5+$A74)),_xlfn.IFS(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74" s="24" t="e">
        <f ca="1" xml:space="preserve">
_xlfn.LET(_xlpm.GetVal,INDIRECT("Eurofins!"&amp;SUBSTITUTE(ADDRESS(1,MATCH(N$3,Eurofins!$2:$2,0),4),"1","")&amp;($AN$5+$A74)),_xlfn.IFS(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74" s="24" t="e">
        <f ca="1" xml:space="preserve">
_xlfn.LET(_xlpm.GetVal,INDIRECT("Eurofins!"&amp;SUBSTITUTE(ADDRESS(1,MATCH(O$3,Eurofins!$2:$2,0),4),"1","")&amp;($AN$5+$A74)),_xlfn.IFS(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74" s="27" t="e">
        <f ca="1">_xlfn.LET(_xlpm.GetVal,INDIRECT("Eurofins!"&amp;SUBSTITUTE(ADDRESS(1,MATCH(P$3,Eurofins!$2:$2,0),4),"1","")&amp;($AN$5+$A74)),
_xlfn.IFS(
(_xlpm.GetVal)=0,
IF($AR$23,IF(INDIRECT("Eurofins!"&amp;$AR$28&amp;($AN$5+$A74))="nd","n.d.",VALUE(INDIRECT("Eurofins!"&amp;$AR$28&amp;($AN$5+$A74)))),""),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74" s="27" t="e">
        <f ca="1">_xlfn.LET(_xlpm.GetVal,INDIRECT("Eurofins!"&amp;SUBSTITUTE(ADDRESS(1,MATCH(Q$3,Eurofins!$2:$2,0),4),"1","")&amp;($AN$5+$A74)),
_xlfn.IFS(
(_xlpm.GetVal)=0,
IF($AR$15,IF(INDIRECT("Eurofins!"&amp;$AR$20&amp;($AN$5+$A74))="nd","n.d.",VALUE(INDIRECT("Eurofins!"&amp;$AR$20&amp;($AN$5+$A74)))),""),
(_xlpm.GetVal)="nd",
"n.d.",
LEFT(_xlpm.GetVal,1)="&lt;",
IF(Q72&lt;&gt;1,"&lt;"&amp;VALUE(SUBSTITUTE(SUBSTITUTE(_xlpm.GetVal,"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74" s="24" t="e">
        <f ca="1" xml:space="preserve">
_xlfn.LET(_xlpm.GetVal,INDIRECT("Eurofins!"&amp;SUBSTITUTE(ADDRESS(1,MATCH(R$3,Eurofins!$2:$2,0),4),"1","")&amp;($AN$5+$A74)),_xlfn.IFS(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74" s="24" t="e">
        <f ca="1" xml:space="preserve">
_xlfn.LET(_xlpm.GetVal,INDIRECT("Eurofins!"&amp;SUBSTITUTE(ADDRESS(1,MATCH(S$3,Eurofins!$2:$2,0),4),"1","")&amp;($AN$5+$A74)),_xlfn.IFS(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74" s="24" t="e">
        <f ca="1" xml:space="preserve">
_xlfn.LET(_xlpm.GetVal,INDIRECT("Eurofins!"&amp;SUBSTITUTE(ADDRESS(1,MATCH(T$3,Eurofins!$2:$2,0),4),"1","")&amp;($AN$5+$A74)),_xlfn.IFS(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74" s="24" t="e">
        <f ca="1" xml:space="preserve">
_xlfn.LET(_xlpm.GetVal,INDIRECT("Eurofins!"&amp;SUBSTITUTE(ADDRESS(1,MATCH(U$3,Eurofins!$2:$2,0),4),"1","")&amp;($AN$5+$A74)),_xlfn.IFS(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74" s="24" t="e">
        <f ca="1" xml:space="preserve">
_xlfn.LET(_xlpm.GetVal,INDIRECT("Eurofins!"&amp;SUBSTITUTE(ADDRESS(1,MATCH(V$3,Eurofins!$2:$2,0),4),"1","")&amp;($AN$5+$A74)),_xlfn.IFS(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74" s="24" t="e">
        <f ca="1" xml:space="preserve">
_xlfn.LET(_xlpm.GetVal,INDIRECT("Eurofins!"&amp;SUBSTITUTE(ADDRESS(1,MATCH(W$3,Eurofins!$2:$2,0),4),"1","")&amp;($AN$5+$A74)),_xlfn.IFS(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74" s="24" t="e">
        <f ca="1" xml:space="preserve">
_xlfn.LET(_xlpm.GetVal,INDIRECT("Eurofins!"&amp;SUBSTITUTE(ADDRESS(1,MATCH(X$3,Eurofins!$2:$2,0),4),"1","")&amp;($AN$5+$A74)),_xlfn.IFS(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74" s="24" t="e">
        <f ca="1" xml:space="preserve">
_xlfn.LET(_xlpm.GetVal,INDIRECT("Eurofins!"&amp;SUBSTITUTE(ADDRESS(1,MATCH(Y$3,Eurofins!$2:$2,0),4),"1","")&amp;($AN$5+$A74)),_xlfn.IFS(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74" s="24" t="e">
        <f ca="1" xml:space="preserve">
_xlfn.LET(_xlpm.GetVal,INDIRECT("Eurofins!"&amp;SUBSTITUTE(ADDRESS(1,MATCH(Z$3,Eurofins!$2:$2,0),4),"1","")&amp;($AN$5+$A74)),_xlfn.IFS(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74" s="24" t="e">
        <f ca="1" xml:space="preserve">
_xlfn.LET(_xlpm.GetVal,INDIRECT("Eurofins!"&amp;SUBSTITUTE(ADDRESS(1,MATCH(AA$3,Eurofins!$2:$2,0),4),"1","")&amp;($AN$5+$A74)),_xlfn.IFS(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74" s="24" t="e">
        <f ca="1" xml:space="preserve">
_xlfn.LET(_xlpm.GetVal,INDIRECT("Eurofins!"&amp;SUBSTITUTE(ADDRESS(1,MATCH(AB$3,Eurofins!$2:$2,0),4),"1","")&amp;($AN$5+$A74)),_xlfn.IFS(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74" s="24" t="e">
        <f ca="1" xml:space="preserve">
_xlfn.LET(_xlpm.GetVal,INDIRECT("Eurofins!"&amp;SUBSTITUTE(ADDRESS(1,MATCH(AC$3,Eurofins!$2:$2,0),4),"1","")&amp;($AN$5+$A74)),_xlfn.IFS(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74" s="24" t="e">
        <f ca="1" xml:space="preserve">
_xlfn.LET(_xlpm.GetVal,INDIRECT("Eurofins!"&amp;SUBSTITUTE(ADDRESS(1,MATCH(AD$3,Eurofins!$2:$2,0),4),"1","")&amp;($AN$5+$A74)),_xlfn.IFS(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74" s="24" t="e">
        <f ca="1" xml:space="preserve">
_xlfn.LET(_xlpm.GetVal,INDIRECT("Eurofins!"&amp;SUBSTITUTE(ADDRESS(1,MATCH(AE$3,Eurofins!$2:$2,0),4),"1","")&amp;($AN$5+$A74)),_xlfn.IFS(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74" s="24" t="e">
        <f ca="1" xml:space="preserve">
_xlfn.LET(_xlpm.GetVal,INDIRECT("Eurofins!"&amp;SUBSTITUTE(ADDRESS(1,MATCH(AF$3,Eurofins!$2:$2,0),4),"1","")&amp;($AN$5+$A74)),_xlfn.IFS(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74" s="24" t="e">
        <f ca="1" xml:space="preserve">
_xlfn.LET(_xlpm.GetVal,INDIRECT("Eurofins!"&amp;SUBSTITUTE(ADDRESS(1,MATCH(AG$3,Eurofins!$2:$2,0),4),"1","")&amp;($AN$5+$A74)),_xlfn.IFS(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74" s="25" t="str">
        <f ca="1">IF(SUMPRODUCT(--ISERROR(AI74:AJ74))&lt;2,IF(SUMIF(AI74:AJ74,"&lt;&gt;#VALUE!")&lt;=ALS_Jord_Kalk!BQ$4,"&lt;"&amp;ALS_Jord_Kalk!BQ$4,SUMIF(AI74:AJ74,"&lt;&gt;#VALUE!")),"#VALUE!")</f>
        <v>#VALUE!</v>
      </c>
      <c r="AI74" s="24" t="e">
        <f ca="1">_xlfn.IFS(INDIRECT("Eurofins!"&amp;SUBSTITUTE(ADDRESS(1,MATCH(AI$3,Eurofins!$2:$2,0),4),"1","")&amp;($AN$5+$A74))=0,"",INDIRECT("Eurofins!"&amp;SUBSTITUTE(ADDRESS(1,MATCH(AI$3,Eurofins!$2:$2,0),4),"1","")&amp;($AN$5+$A74))="nd","n.d.",LEFT(INDIRECT("Eurofins!"&amp;SUBSTITUTE(ADDRESS(1,MATCH(AI$3,Eurofins!$2:$2,0),4),"1","")&amp;($AN$5+$A74)),2)="&lt; ",IF(VALUE(SUBSTITUTE(SUBSTITUTE(INDIRECT("Eurofins!"&amp;SUBSTITUTE(ADDRESS(1,MATCH(AI$3,Eurofins!$2:$2,0),4),"1","")&amp;($AN$5+$A74))," ",""),"&lt;",""))*AI$2&lt;=BS$4,"&lt;"&amp;BS$4,"&lt;"&amp;VALUE(SUBSTITUTE(SUBSTITUTE(INDIRECT("Eurofins!"&amp;SUBSTITUTE(ADDRESS(1,MATCH(AI$3,Eurofins!$2:$2,0),4),"1","")&amp;($AN$5+$A74))," ",""),"&lt;",""))*AI$2),LEFT(INDIRECT("Eurofins!"&amp;SUBSTITUTE(ADDRESS(1,MATCH(AI$3,Eurofins!$2:$2,0),4),"1","")&amp;($AN$5+$A74)),1)="&lt;",IF(VALUE(SUBSTITUTE(SUBSTITUTE(INDIRECT("Eurofins!"&amp;SUBSTITUTE(ADDRESS(1,MATCH(AI$3,Eurofins!$2:$2,0),4),"1","")&amp;($AN$5+$A74))," ",""),"&lt;",""))*AI$2&lt;=BS$4,"&lt;"&amp;BS$4,"&lt;"&amp;VALUE(SUBSTITUTE(SUBSTITUTE(INDIRECT("Eurofins!"&amp;SUBSTITUTE(ADDRESS(1,MATCH(AI$3,Eurofins!$2:$2,0),4),"1","")&amp;($AN$5+$A74))," ",""),"&lt;",""))*AI$2),ISNUMBER(VALUE(INDIRECT("Eurofins!"&amp;SUBSTITUTE(ADDRESS(1,MATCH(AI$3,Eurofins!$2:$2,0),4),"1","")&amp;($AN$5+$A74)))),IF(VALUE(INDIRECT("Eurofins!"&amp;SUBSTITUTE(ADDRESS(1,MATCH(AI$3,Eurofins!$2:$2,0),4),"1","")&amp;($AN$5+$A74)))*AI$2&lt;=BS$4,"&lt;"&amp;BS$4,VALUE(INDIRECT("Eurofins!"&amp;SUBSTITUTE(ADDRESS(1,MATCH(AI$3,Eurofins!$2:$2,0),4),"1","")&amp;($AN$5+$A74)))))</f>
        <v>#N/A</v>
      </c>
      <c r="AJ74" s="24" t="e">
        <f ca="1">_xlfn.IFS(INDIRECT("Eurofins!"&amp;SUBSTITUTE(ADDRESS(1,MATCH(AJ$3,Eurofins!$2:$2,0),4),"1","")&amp;($AN$5+$A74))=0,"",INDIRECT("Eurofins!"&amp;SUBSTITUTE(ADDRESS(1,MATCH(AJ$3,Eurofins!$2:$2,0),4),"1","")&amp;($AN$5+$A74))="nd","n.d.",LEFT(INDIRECT("Eurofins!"&amp;SUBSTITUTE(ADDRESS(1,MATCH(AJ$3,Eurofins!$2:$2,0),4),"1","")&amp;($AN$5+$A74)),2)="&lt; ",IF(VALUE(SUBSTITUTE(SUBSTITUTE(INDIRECT("Eurofins!"&amp;SUBSTITUTE(ADDRESS(1,MATCH(AJ$3,Eurofins!$2:$2,0),4),"1","")&amp;($AN$5+$A74))," ",""),"&lt;",""))*AJ$2&lt;=BT$4,"&lt;"&amp;BT$4,"&lt;"&amp;VALUE(SUBSTITUTE(SUBSTITUTE(INDIRECT("Eurofins!"&amp;SUBSTITUTE(ADDRESS(1,MATCH(AJ$3,Eurofins!$2:$2,0),4),"1","")&amp;($AN$5+$A74))," ",""),"&lt;",""))*AJ$2),LEFT(INDIRECT("Eurofins!"&amp;SUBSTITUTE(ADDRESS(1,MATCH(AJ$3,Eurofins!$2:$2,0),4),"1","")&amp;($AN$5+$A74)),1)="&lt;",IF(VALUE(SUBSTITUTE(SUBSTITUTE(INDIRECT("Eurofins!"&amp;SUBSTITUTE(ADDRESS(1,MATCH(AJ$3,Eurofins!$2:$2,0),4),"1","")&amp;($AN$5+$A74))," ",""),"&lt;",""))*AJ$2&lt;=BT$4,"&lt;"&amp;BT$4,"&lt;"&amp;VALUE(SUBSTITUTE(SUBSTITUTE(INDIRECT("Eurofins!"&amp;SUBSTITUTE(ADDRESS(1,MATCH(AJ$3,Eurofins!$2:$2,0),4),"1","")&amp;($AN$5+$A74))," ",""),"&lt;",""))*AJ$2),ISNUMBER(VALUE(INDIRECT("Eurofins!"&amp;SUBSTITUTE(ADDRESS(1,MATCH(AJ$3,Eurofins!$2:$2,0),4),"1","")&amp;($AN$5+$A74)))),IF(VALUE(INDIRECT("Eurofins!"&amp;SUBSTITUTE(ADDRESS(1,MATCH(AJ$3,Eurofins!$2:$2,0),4),"1","")&amp;($AN$5+$A74)))*AJ$2&lt;=BT$4,"&lt;"&amp;BT$4,VALUE(INDIRECT("Eurofins!"&amp;SUBSTITUTE(ADDRESS(1,MATCH(AJ$3,Eurofins!$2:$2,0),4),"1","")&amp;($AN$5+$A74)))))</f>
        <v>#N/A</v>
      </c>
    </row>
    <row r="75" spans="1:36" x14ac:dyDescent="0.25">
      <c r="A75">
        <f t="shared" ca="1" si="9"/>
        <v>72</v>
      </c>
      <c r="B75" t="e">
        <f t="shared" ca="1" si="8"/>
        <v>#REF!</v>
      </c>
      <c r="C75" t="str">
        <f t="shared" ca="1" si="10"/>
        <v/>
      </c>
      <c r="D75" s="22" t="e">
        <f ca="1">IF(INDIRECT("Eurofins!"&amp;SUBSTITUTE(ADDRESS(1,MATCH(D$3,Eurofins!$2:$2,0),4),"1","")&amp;($AN$5+$A75))=0,"",INDIRECT("Eurofins!"&amp;SUBSTITUTE(ADDRESS(1,MATCH(D$3,Eurofins!$2:$2,0),4),"1","")&amp;($AN$5+$A75)))</f>
        <v>#N/A</v>
      </c>
      <c r="E75" s="22" t="e">
        <f ca="1">_xlfn.IFS(INDIRECT("Eurofins!"&amp;SUBSTITUTE(ADDRESS(1,MATCH(E$3,Eurofins!$2:$2,0),4),"1","")&amp;($AN$5+$A75))=0,"",INDIRECT("Eurofins!"&amp;SUBSTITUTE(ADDRESS(1,MATCH(E$3,Eurofins!$2:$2,0),4),"1","")&amp;($AN$5+$A75))="nd","n.d.",LEFT(INDIRECT("Eurofins!"&amp;SUBSTITUTE(ADDRESS(1,MATCH(E$3,Eurofins!$2:$2,0),4),"1","")&amp;($AN$5+$A75)),2)="&lt; ","&lt;&lt;",LEFT(INDIRECT("Eurofins!"&amp;SUBSTITUTE(ADDRESS(1,MATCH(E$3,Eurofins!$2:$2,0),4),"1","")&amp;($AN$5+$A75)),1)="&lt;","&lt;",NOT(ISERROR(VALUE(INDIRECT("Eurofins!"&amp;SUBSTITUTE(ADDRESS(1,MATCH(E$3,Eurofins!$2:$2,0),4),"1","")&amp;($AN$5+$A75))))),VALUE(INDIRECT("Eurofins!"&amp;SUBSTITUTE(ADDRESS(1,MATCH(E$3,Eurofins!$2:$2,0),4),"1","")&amp;($AN$5+$A75))))</f>
        <v>#N/A</v>
      </c>
      <c r="F75" s="22" t="e">
        <f ca="1">_xlfn.IFS(INDIRECT("Eurofins!"&amp;SUBSTITUTE(ADDRESS(1,MATCH(F$3,Eurofins!$2:$2,0),4),"1","")&amp;($AN$5+$A75))=0,"",INDIRECT("Eurofins!"&amp;SUBSTITUTE(ADDRESS(1,MATCH(F$3,Eurofins!$2:$2,0),4),"1","")&amp;($AN$5+$A75))="nd","n.d.",LEFT(INDIRECT("Eurofins!"&amp;SUBSTITUTE(ADDRESS(1,MATCH(F$3,Eurofins!$2:$2,0),4),"1","")&amp;($AN$5+$A75)),2)="&lt; ","&lt;&lt;",LEFT(INDIRECT("Eurofins!"&amp;SUBSTITUTE(ADDRESS(1,MATCH(F$3,Eurofins!$2:$2,0),4),"1","")&amp;($AN$5+$A75)),1)="&lt;","&lt;",NOT(ISERROR(VALUE(INDIRECT("Eurofins!"&amp;SUBSTITUTE(ADDRESS(1,MATCH(F$3,Eurofins!$2:$2,0),4),"1","")&amp;($AN$5+$A75))))),VALUE(INDIRECT("Eurofins!"&amp;SUBSTITUTE(ADDRESS(1,MATCH(F$3,Eurofins!$2:$2,0),4),"1","")&amp;($AN$5+$A75))))</f>
        <v>#N/A</v>
      </c>
      <c r="G75" s="24" t="e">
        <f ca="1" xml:space="preserve">
_xlfn.LET(_xlpm.GetVal,INDIRECT("Eurofins!"&amp;SUBSTITUTE(ADDRESS(1,MATCH(G$3,Eurofins!$2:$2,0),4),"1","")&amp;($AN$5+$A75)),_xlfn.IFS(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75" s="24" t="e">
        <f ca="1" xml:space="preserve">
_xlfn.LET(_xlpm.GetVal,INDIRECT("Eurofins!"&amp;SUBSTITUTE(ADDRESS(1,MATCH(H$3,Eurofins!$2:$2,0),4),"1","")&amp;($AN$5+$A75)),_xlfn.IFS(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75" s="24" t="e">
        <f ca="1" xml:space="preserve">
_xlfn.LET(_xlpm.GetVal,INDIRECT("Eurofins!"&amp;SUBSTITUTE(ADDRESS(1,MATCH(I$3,Eurofins!$2:$2,0),4),"1","")&amp;($AN$5+$A75)),_xlfn.IFS(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75" s="24" t="e">
        <f ca="1" xml:space="preserve">
_xlfn.LET(_xlpm.GetVal,INDIRECT("Eurofins!"&amp;SUBSTITUTE(ADDRESS(1,MATCH(J$3,Eurofins!$2:$2,0),4),"1","")&amp;($AN$5+$A75)),_xlfn.IFS(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75" s="24" t="e">
        <f ca="1" xml:space="preserve">
_xlfn.LET(_xlpm.GetVal,INDIRECT("Eurofins!"&amp;SUBSTITUTE(ADDRESS(1,MATCH(K$3,Eurofins!$2:$2,0),4),"1","")&amp;($AN$5+$A75)),_xlfn.IFS(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75" s="24" t="e">
        <f ca="1" xml:space="preserve">
_xlfn.LET(_xlpm.GetVal,INDIRECT("Eurofins!"&amp;SUBSTITUTE(ADDRESS(1,MATCH(L$3,Eurofins!$2:$2,0),4),"1","")&amp;($AN$5+$A75)),_xlfn.IFS(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75" s="24" t="e">
        <f ca="1" xml:space="preserve">
_xlfn.LET(_xlpm.GetVal,INDIRECT("Eurofins!"&amp;SUBSTITUTE(ADDRESS(1,MATCH(M$3,Eurofins!$2:$2,0),4),"1","")&amp;($AN$5+$A75)),_xlfn.IFS(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75" s="24" t="e">
        <f ca="1" xml:space="preserve">
_xlfn.LET(_xlpm.GetVal,INDIRECT("Eurofins!"&amp;SUBSTITUTE(ADDRESS(1,MATCH(N$3,Eurofins!$2:$2,0),4),"1","")&amp;($AN$5+$A75)),_xlfn.IFS(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75" s="24" t="e">
        <f ca="1" xml:space="preserve">
_xlfn.LET(_xlpm.GetVal,INDIRECT("Eurofins!"&amp;SUBSTITUTE(ADDRESS(1,MATCH(O$3,Eurofins!$2:$2,0),4),"1","")&amp;($AN$5+$A75)),_xlfn.IFS(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75" s="27" t="e">
        <f ca="1">_xlfn.LET(_xlpm.GetVal,INDIRECT("Eurofins!"&amp;SUBSTITUTE(ADDRESS(1,MATCH(P$3,Eurofins!$2:$2,0),4),"1","")&amp;($AN$5+$A75)),
_xlfn.IFS(
(_xlpm.GetVal)=0,
IF($AR$23,IF(INDIRECT("Eurofins!"&amp;$AR$28&amp;($AN$5+$A75))="nd","n.d.",VALUE(INDIRECT("Eurofins!"&amp;$AR$28&amp;($AN$5+$A75)))),""),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75" s="27" t="e">
        <f ca="1">_xlfn.LET(_xlpm.GetVal,INDIRECT("Eurofins!"&amp;SUBSTITUTE(ADDRESS(1,MATCH(Q$3,Eurofins!$2:$2,0),4),"1","")&amp;($AN$5+$A75)),
_xlfn.IFS(
(_xlpm.GetVal)=0,
IF($AR$15,IF(INDIRECT("Eurofins!"&amp;$AR$20&amp;($AN$5+$A75))="nd","n.d.",VALUE(INDIRECT("Eurofins!"&amp;$AR$20&amp;($AN$5+$A75)))),""),
(_xlpm.GetVal)="nd",
"n.d.",
LEFT(_xlpm.GetVal,1)="&lt;",
IF(Q73&lt;&gt;1,"&lt;"&amp;VALUE(SUBSTITUTE(SUBSTITUTE(_xlpm.GetVal,"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75" s="24" t="e">
        <f ca="1" xml:space="preserve">
_xlfn.LET(_xlpm.GetVal,INDIRECT("Eurofins!"&amp;SUBSTITUTE(ADDRESS(1,MATCH(R$3,Eurofins!$2:$2,0),4),"1","")&amp;($AN$5+$A75)),_xlfn.IFS(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75" s="24" t="e">
        <f ca="1" xml:space="preserve">
_xlfn.LET(_xlpm.GetVal,INDIRECT("Eurofins!"&amp;SUBSTITUTE(ADDRESS(1,MATCH(S$3,Eurofins!$2:$2,0),4),"1","")&amp;($AN$5+$A75)),_xlfn.IFS(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75" s="24" t="e">
        <f ca="1" xml:space="preserve">
_xlfn.LET(_xlpm.GetVal,INDIRECT("Eurofins!"&amp;SUBSTITUTE(ADDRESS(1,MATCH(T$3,Eurofins!$2:$2,0),4),"1","")&amp;($AN$5+$A75)),_xlfn.IFS(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75" s="24" t="e">
        <f ca="1" xml:space="preserve">
_xlfn.LET(_xlpm.GetVal,INDIRECT("Eurofins!"&amp;SUBSTITUTE(ADDRESS(1,MATCH(U$3,Eurofins!$2:$2,0),4),"1","")&amp;($AN$5+$A75)),_xlfn.IFS(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75" s="24" t="e">
        <f ca="1" xml:space="preserve">
_xlfn.LET(_xlpm.GetVal,INDIRECT("Eurofins!"&amp;SUBSTITUTE(ADDRESS(1,MATCH(V$3,Eurofins!$2:$2,0),4),"1","")&amp;($AN$5+$A75)),_xlfn.IFS(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75" s="24" t="e">
        <f ca="1" xml:space="preserve">
_xlfn.LET(_xlpm.GetVal,INDIRECT("Eurofins!"&amp;SUBSTITUTE(ADDRESS(1,MATCH(W$3,Eurofins!$2:$2,0),4),"1","")&amp;($AN$5+$A75)),_xlfn.IFS(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75" s="24" t="e">
        <f ca="1" xml:space="preserve">
_xlfn.LET(_xlpm.GetVal,INDIRECT("Eurofins!"&amp;SUBSTITUTE(ADDRESS(1,MATCH(X$3,Eurofins!$2:$2,0),4),"1","")&amp;($AN$5+$A75)),_xlfn.IFS(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75" s="24" t="e">
        <f ca="1" xml:space="preserve">
_xlfn.LET(_xlpm.GetVal,INDIRECT("Eurofins!"&amp;SUBSTITUTE(ADDRESS(1,MATCH(Y$3,Eurofins!$2:$2,0),4),"1","")&amp;($AN$5+$A75)),_xlfn.IFS(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75" s="24" t="e">
        <f ca="1" xml:space="preserve">
_xlfn.LET(_xlpm.GetVal,INDIRECT("Eurofins!"&amp;SUBSTITUTE(ADDRESS(1,MATCH(Z$3,Eurofins!$2:$2,0),4),"1","")&amp;($AN$5+$A75)),_xlfn.IFS(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75" s="24" t="e">
        <f ca="1" xml:space="preserve">
_xlfn.LET(_xlpm.GetVal,INDIRECT("Eurofins!"&amp;SUBSTITUTE(ADDRESS(1,MATCH(AA$3,Eurofins!$2:$2,0),4),"1","")&amp;($AN$5+$A75)),_xlfn.IFS(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75" s="24" t="e">
        <f ca="1" xml:space="preserve">
_xlfn.LET(_xlpm.GetVal,INDIRECT("Eurofins!"&amp;SUBSTITUTE(ADDRESS(1,MATCH(AB$3,Eurofins!$2:$2,0),4),"1","")&amp;($AN$5+$A75)),_xlfn.IFS(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75" s="24" t="e">
        <f ca="1" xml:space="preserve">
_xlfn.LET(_xlpm.GetVal,INDIRECT("Eurofins!"&amp;SUBSTITUTE(ADDRESS(1,MATCH(AC$3,Eurofins!$2:$2,0),4),"1","")&amp;($AN$5+$A75)),_xlfn.IFS(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75" s="24" t="e">
        <f ca="1" xml:space="preserve">
_xlfn.LET(_xlpm.GetVal,INDIRECT("Eurofins!"&amp;SUBSTITUTE(ADDRESS(1,MATCH(AD$3,Eurofins!$2:$2,0),4),"1","")&amp;($AN$5+$A75)),_xlfn.IFS(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75" s="24" t="e">
        <f ca="1" xml:space="preserve">
_xlfn.LET(_xlpm.GetVal,INDIRECT("Eurofins!"&amp;SUBSTITUTE(ADDRESS(1,MATCH(AE$3,Eurofins!$2:$2,0),4),"1","")&amp;($AN$5+$A75)),_xlfn.IFS(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75" s="24" t="e">
        <f ca="1" xml:space="preserve">
_xlfn.LET(_xlpm.GetVal,INDIRECT("Eurofins!"&amp;SUBSTITUTE(ADDRESS(1,MATCH(AF$3,Eurofins!$2:$2,0),4),"1","")&amp;($AN$5+$A75)),_xlfn.IFS(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75" s="24" t="e">
        <f ca="1" xml:space="preserve">
_xlfn.LET(_xlpm.GetVal,INDIRECT("Eurofins!"&amp;SUBSTITUTE(ADDRESS(1,MATCH(AG$3,Eurofins!$2:$2,0),4),"1","")&amp;($AN$5+$A75)),_xlfn.IFS(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75" s="25" t="str">
        <f ca="1">IF(SUMPRODUCT(--ISERROR(AI75:AJ75))&lt;2,IF(SUMIF(AI75:AJ75,"&lt;&gt;#VALUE!")&lt;=ALS_Jord_Kalk!BQ$4,"&lt;"&amp;ALS_Jord_Kalk!BQ$4,SUMIF(AI75:AJ75,"&lt;&gt;#VALUE!")),"#VALUE!")</f>
        <v>#VALUE!</v>
      </c>
      <c r="AI75" s="24" t="e">
        <f ca="1">_xlfn.IFS(INDIRECT("Eurofins!"&amp;SUBSTITUTE(ADDRESS(1,MATCH(AI$3,Eurofins!$2:$2,0),4),"1","")&amp;($AN$5+$A75))=0,"",INDIRECT("Eurofins!"&amp;SUBSTITUTE(ADDRESS(1,MATCH(AI$3,Eurofins!$2:$2,0),4),"1","")&amp;($AN$5+$A75))="nd","n.d.",LEFT(INDIRECT("Eurofins!"&amp;SUBSTITUTE(ADDRESS(1,MATCH(AI$3,Eurofins!$2:$2,0),4),"1","")&amp;($AN$5+$A75)),2)="&lt; ",IF(VALUE(SUBSTITUTE(SUBSTITUTE(INDIRECT("Eurofins!"&amp;SUBSTITUTE(ADDRESS(1,MATCH(AI$3,Eurofins!$2:$2,0),4),"1","")&amp;($AN$5+$A75))," ",""),"&lt;",""))*AI$2&lt;=BS$4,"&lt;"&amp;BS$4,"&lt;"&amp;VALUE(SUBSTITUTE(SUBSTITUTE(INDIRECT("Eurofins!"&amp;SUBSTITUTE(ADDRESS(1,MATCH(AI$3,Eurofins!$2:$2,0),4),"1","")&amp;($AN$5+$A75))," ",""),"&lt;",""))*AI$2),LEFT(INDIRECT("Eurofins!"&amp;SUBSTITUTE(ADDRESS(1,MATCH(AI$3,Eurofins!$2:$2,0),4),"1","")&amp;($AN$5+$A75)),1)="&lt;",IF(VALUE(SUBSTITUTE(SUBSTITUTE(INDIRECT("Eurofins!"&amp;SUBSTITUTE(ADDRESS(1,MATCH(AI$3,Eurofins!$2:$2,0),4),"1","")&amp;($AN$5+$A75))," ",""),"&lt;",""))*AI$2&lt;=BS$4,"&lt;"&amp;BS$4,"&lt;"&amp;VALUE(SUBSTITUTE(SUBSTITUTE(INDIRECT("Eurofins!"&amp;SUBSTITUTE(ADDRESS(1,MATCH(AI$3,Eurofins!$2:$2,0),4),"1","")&amp;($AN$5+$A75))," ",""),"&lt;",""))*AI$2),ISNUMBER(VALUE(INDIRECT("Eurofins!"&amp;SUBSTITUTE(ADDRESS(1,MATCH(AI$3,Eurofins!$2:$2,0),4),"1","")&amp;($AN$5+$A75)))),IF(VALUE(INDIRECT("Eurofins!"&amp;SUBSTITUTE(ADDRESS(1,MATCH(AI$3,Eurofins!$2:$2,0),4),"1","")&amp;($AN$5+$A75)))*AI$2&lt;=BS$4,"&lt;"&amp;BS$4,VALUE(INDIRECT("Eurofins!"&amp;SUBSTITUTE(ADDRESS(1,MATCH(AI$3,Eurofins!$2:$2,0),4),"1","")&amp;($AN$5+$A75)))))</f>
        <v>#N/A</v>
      </c>
      <c r="AJ75" s="24" t="e">
        <f ca="1">_xlfn.IFS(INDIRECT("Eurofins!"&amp;SUBSTITUTE(ADDRESS(1,MATCH(AJ$3,Eurofins!$2:$2,0),4),"1","")&amp;($AN$5+$A75))=0,"",INDIRECT("Eurofins!"&amp;SUBSTITUTE(ADDRESS(1,MATCH(AJ$3,Eurofins!$2:$2,0),4),"1","")&amp;($AN$5+$A75))="nd","n.d.",LEFT(INDIRECT("Eurofins!"&amp;SUBSTITUTE(ADDRESS(1,MATCH(AJ$3,Eurofins!$2:$2,0),4),"1","")&amp;($AN$5+$A75)),2)="&lt; ",IF(VALUE(SUBSTITUTE(SUBSTITUTE(INDIRECT("Eurofins!"&amp;SUBSTITUTE(ADDRESS(1,MATCH(AJ$3,Eurofins!$2:$2,0),4),"1","")&amp;($AN$5+$A75))," ",""),"&lt;",""))*AJ$2&lt;=BT$4,"&lt;"&amp;BT$4,"&lt;"&amp;VALUE(SUBSTITUTE(SUBSTITUTE(INDIRECT("Eurofins!"&amp;SUBSTITUTE(ADDRESS(1,MATCH(AJ$3,Eurofins!$2:$2,0),4),"1","")&amp;($AN$5+$A75))," ",""),"&lt;",""))*AJ$2),LEFT(INDIRECT("Eurofins!"&amp;SUBSTITUTE(ADDRESS(1,MATCH(AJ$3,Eurofins!$2:$2,0),4),"1","")&amp;($AN$5+$A75)),1)="&lt;",IF(VALUE(SUBSTITUTE(SUBSTITUTE(INDIRECT("Eurofins!"&amp;SUBSTITUTE(ADDRESS(1,MATCH(AJ$3,Eurofins!$2:$2,0),4),"1","")&amp;($AN$5+$A75))," ",""),"&lt;",""))*AJ$2&lt;=BT$4,"&lt;"&amp;BT$4,"&lt;"&amp;VALUE(SUBSTITUTE(SUBSTITUTE(INDIRECT("Eurofins!"&amp;SUBSTITUTE(ADDRESS(1,MATCH(AJ$3,Eurofins!$2:$2,0),4),"1","")&amp;($AN$5+$A75))," ",""),"&lt;",""))*AJ$2),ISNUMBER(VALUE(INDIRECT("Eurofins!"&amp;SUBSTITUTE(ADDRESS(1,MATCH(AJ$3,Eurofins!$2:$2,0),4),"1","")&amp;($AN$5+$A75)))),IF(VALUE(INDIRECT("Eurofins!"&amp;SUBSTITUTE(ADDRESS(1,MATCH(AJ$3,Eurofins!$2:$2,0),4),"1","")&amp;($AN$5+$A75)))*AJ$2&lt;=BT$4,"&lt;"&amp;BT$4,VALUE(INDIRECT("Eurofins!"&amp;SUBSTITUTE(ADDRESS(1,MATCH(AJ$3,Eurofins!$2:$2,0),4),"1","")&amp;($AN$5+$A75)))))</f>
        <v>#N/A</v>
      </c>
    </row>
    <row r="76" spans="1:36" x14ac:dyDescent="0.25">
      <c r="A76">
        <f t="shared" ca="1" si="9"/>
        <v>73</v>
      </c>
      <c r="B76" t="e">
        <f t="shared" ca="1" si="8"/>
        <v>#REF!</v>
      </c>
      <c r="C76" t="str">
        <f t="shared" ca="1" si="10"/>
        <v/>
      </c>
      <c r="D76" s="22" t="e">
        <f ca="1">IF(INDIRECT("Eurofins!"&amp;SUBSTITUTE(ADDRESS(1,MATCH(D$3,Eurofins!$2:$2,0),4),"1","")&amp;($AN$5+$A76))=0,"",INDIRECT("Eurofins!"&amp;SUBSTITUTE(ADDRESS(1,MATCH(D$3,Eurofins!$2:$2,0),4),"1","")&amp;($AN$5+$A76)))</f>
        <v>#N/A</v>
      </c>
      <c r="E76" s="22" t="e">
        <f ca="1">_xlfn.IFS(INDIRECT("Eurofins!"&amp;SUBSTITUTE(ADDRESS(1,MATCH(E$3,Eurofins!$2:$2,0),4),"1","")&amp;($AN$5+$A76))=0,"",INDIRECT("Eurofins!"&amp;SUBSTITUTE(ADDRESS(1,MATCH(E$3,Eurofins!$2:$2,0),4),"1","")&amp;($AN$5+$A76))="nd","n.d.",LEFT(INDIRECT("Eurofins!"&amp;SUBSTITUTE(ADDRESS(1,MATCH(E$3,Eurofins!$2:$2,0),4),"1","")&amp;($AN$5+$A76)),2)="&lt; ","&lt;&lt;",LEFT(INDIRECT("Eurofins!"&amp;SUBSTITUTE(ADDRESS(1,MATCH(E$3,Eurofins!$2:$2,0),4),"1","")&amp;($AN$5+$A76)),1)="&lt;","&lt;",NOT(ISERROR(VALUE(INDIRECT("Eurofins!"&amp;SUBSTITUTE(ADDRESS(1,MATCH(E$3,Eurofins!$2:$2,0),4),"1","")&amp;($AN$5+$A76))))),VALUE(INDIRECT("Eurofins!"&amp;SUBSTITUTE(ADDRESS(1,MATCH(E$3,Eurofins!$2:$2,0),4),"1","")&amp;($AN$5+$A76))))</f>
        <v>#N/A</v>
      </c>
      <c r="F76" s="22" t="e">
        <f ca="1">_xlfn.IFS(INDIRECT("Eurofins!"&amp;SUBSTITUTE(ADDRESS(1,MATCH(F$3,Eurofins!$2:$2,0),4),"1","")&amp;($AN$5+$A76))=0,"",INDIRECT("Eurofins!"&amp;SUBSTITUTE(ADDRESS(1,MATCH(F$3,Eurofins!$2:$2,0),4),"1","")&amp;($AN$5+$A76))="nd","n.d.",LEFT(INDIRECT("Eurofins!"&amp;SUBSTITUTE(ADDRESS(1,MATCH(F$3,Eurofins!$2:$2,0),4),"1","")&amp;($AN$5+$A76)),2)="&lt; ","&lt;&lt;",LEFT(INDIRECT("Eurofins!"&amp;SUBSTITUTE(ADDRESS(1,MATCH(F$3,Eurofins!$2:$2,0),4),"1","")&amp;($AN$5+$A76)),1)="&lt;","&lt;",NOT(ISERROR(VALUE(INDIRECT("Eurofins!"&amp;SUBSTITUTE(ADDRESS(1,MATCH(F$3,Eurofins!$2:$2,0),4),"1","")&amp;($AN$5+$A76))))),VALUE(INDIRECT("Eurofins!"&amp;SUBSTITUTE(ADDRESS(1,MATCH(F$3,Eurofins!$2:$2,0),4),"1","")&amp;($AN$5+$A76))))</f>
        <v>#N/A</v>
      </c>
      <c r="G76" s="24" t="e">
        <f ca="1" xml:space="preserve">
_xlfn.LET(_xlpm.GetVal,INDIRECT("Eurofins!"&amp;SUBSTITUTE(ADDRESS(1,MATCH(G$3,Eurofins!$2:$2,0),4),"1","")&amp;($AN$5+$A76)),_xlfn.IFS(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76" s="24" t="e">
        <f ca="1" xml:space="preserve">
_xlfn.LET(_xlpm.GetVal,INDIRECT("Eurofins!"&amp;SUBSTITUTE(ADDRESS(1,MATCH(H$3,Eurofins!$2:$2,0),4),"1","")&amp;($AN$5+$A76)),_xlfn.IFS(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76" s="24" t="e">
        <f ca="1" xml:space="preserve">
_xlfn.LET(_xlpm.GetVal,INDIRECT("Eurofins!"&amp;SUBSTITUTE(ADDRESS(1,MATCH(I$3,Eurofins!$2:$2,0),4),"1","")&amp;($AN$5+$A76)),_xlfn.IFS(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76" s="24" t="e">
        <f ca="1" xml:space="preserve">
_xlfn.LET(_xlpm.GetVal,INDIRECT("Eurofins!"&amp;SUBSTITUTE(ADDRESS(1,MATCH(J$3,Eurofins!$2:$2,0),4),"1","")&amp;($AN$5+$A76)),_xlfn.IFS(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76" s="24" t="e">
        <f ca="1" xml:space="preserve">
_xlfn.LET(_xlpm.GetVal,INDIRECT("Eurofins!"&amp;SUBSTITUTE(ADDRESS(1,MATCH(K$3,Eurofins!$2:$2,0),4),"1","")&amp;($AN$5+$A76)),_xlfn.IFS(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76" s="24" t="e">
        <f ca="1" xml:space="preserve">
_xlfn.LET(_xlpm.GetVal,INDIRECT("Eurofins!"&amp;SUBSTITUTE(ADDRESS(1,MATCH(L$3,Eurofins!$2:$2,0),4),"1","")&amp;($AN$5+$A76)),_xlfn.IFS(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76" s="24" t="e">
        <f ca="1" xml:space="preserve">
_xlfn.LET(_xlpm.GetVal,INDIRECT("Eurofins!"&amp;SUBSTITUTE(ADDRESS(1,MATCH(M$3,Eurofins!$2:$2,0),4),"1","")&amp;($AN$5+$A76)),_xlfn.IFS(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76" s="24" t="e">
        <f ca="1" xml:space="preserve">
_xlfn.LET(_xlpm.GetVal,INDIRECT("Eurofins!"&amp;SUBSTITUTE(ADDRESS(1,MATCH(N$3,Eurofins!$2:$2,0),4),"1","")&amp;($AN$5+$A76)),_xlfn.IFS(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76" s="24" t="e">
        <f ca="1" xml:space="preserve">
_xlfn.LET(_xlpm.GetVal,INDIRECT("Eurofins!"&amp;SUBSTITUTE(ADDRESS(1,MATCH(O$3,Eurofins!$2:$2,0),4),"1","")&amp;($AN$5+$A76)),_xlfn.IFS(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76" s="27" t="e">
        <f ca="1">_xlfn.LET(_xlpm.GetVal,INDIRECT("Eurofins!"&amp;SUBSTITUTE(ADDRESS(1,MATCH(P$3,Eurofins!$2:$2,0),4),"1","")&amp;($AN$5+$A76)),
_xlfn.IFS(
(_xlpm.GetVal)=0,
IF($AR$23,IF(INDIRECT("Eurofins!"&amp;$AR$28&amp;($AN$5+$A76))="nd","n.d.",VALUE(INDIRECT("Eurofins!"&amp;$AR$28&amp;($AN$5+$A76)))),""),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76" s="27" t="e">
        <f ca="1">_xlfn.LET(_xlpm.GetVal,INDIRECT("Eurofins!"&amp;SUBSTITUTE(ADDRESS(1,MATCH(Q$3,Eurofins!$2:$2,0),4),"1","")&amp;($AN$5+$A76)),
_xlfn.IFS(
(_xlpm.GetVal)=0,
IF($AR$15,IF(INDIRECT("Eurofins!"&amp;$AR$20&amp;($AN$5+$A76))="nd","n.d.",VALUE(INDIRECT("Eurofins!"&amp;$AR$20&amp;($AN$5+$A76)))),""),
(_xlpm.GetVal)="nd",
"n.d.",
LEFT(_xlpm.GetVal,1)="&lt;",
IF(Q74&lt;&gt;1,"&lt;"&amp;VALUE(SUBSTITUTE(SUBSTITUTE(_xlpm.GetVal,"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76" s="24" t="e">
        <f ca="1" xml:space="preserve">
_xlfn.LET(_xlpm.GetVal,INDIRECT("Eurofins!"&amp;SUBSTITUTE(ADDRESS(1,MATCH(R$3,Eurofins!$2:$2,0),4),"1","")&amp;($AN$5+$A76)),_xlfn.IFS(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76" s="24" t="e">
        <f ca="1" xml:space="preserve">
_xlfn.LET(_xlpm.GetVal,INDIRECT("Eurofins!"&amp;SUBSTITUTE(ADDRESS(1,MATCH(S$3,Eurofins!$2:$2,0),4),"1","")&amp;($AN$5+$A76)),_xlfn.IFS(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76" s="24" t="e">
        <f ca="1" xml:space="preserve">
_xlfn.LET(_xlpm.GetVal,INDIRECT("Eurofins!"&amp;SUBSTITUTE(ADDRESS(1,MATCH(T$3,Eurofins!$2:$2,0),4),"1","")&amp;($AN$5+$A76)),_xlfn.IFS(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76" s="24" t="e">
        <f ca="1" xml:space="preserve">
_xlfn.LET(_xlpm.GetVal,INDIRECT("Eurofins!"&amp;SUBSTITUTE(ADDRESS(1,MATCH(U$3,Eurofins!$2:$2,0),4),"1","")&amp;($AN$5+$A76)),_xlfn.IFS(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76" s="24" t="e">
        <f ca="1" xml:space="preserve">
_xlfn.LET(_xlpm.GetVal,INDIRECT("Eurofins!"&amp;SUBSTITUTE(ADDRESS(1,MATCH(V$3,Eurofins!$2:$2,0),4),"1","")&amp;($AN$5+$A76)),_xlfn.IFS(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76" s="24" t="e">
        <f ca="1" xml:space="preserve">
_xlfn.LET(_xlpm.GetVal,INDIRECT("Eurofins!"&amp;SUBSTITUTE(ADDRESS(1,MATCH(W$3,Eurofins!$2:$2,0),4),"1","")&amp;($AN$5+$A76)),_xlfn.IFS(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76" s="24" t="e">
        <f ca="1" xml:space="preserve">
_xlfn.LET(_xlpm.GetVal,INDIRECT("Eurofins!"&amp;SUBSTITUTE(ADDRESS(1,MATCH(X$3,Eurofins!$2:$2,0),4),"1","")&amp;($AN$5+$A76)),_xlfn.IFS(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76" s="24" t="e">
        <f ca="1" xml:space="preserve">
_xlfn.LET(_xlpm.GetVal,INDIRECT("Eurofins!"&amp;SUBSTITUTE(ADDRESS(1,MATCH(Y$3,Eurofins!$2:$2,0),4),"1","")&amp;($AN$5+$A76)),_xlfn.IFS(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76" s="24" t="e">
        <f ca="1" xml:space="preserve">
_xlfn.LET(_xlpm.GetVal,INDIRECT("Eurofins!"&amp;SUBSTITUTE(ADDRESS(1,MATCH(Z$3,Eurofins!$2:$2,0),4),"1","")&amp;($AN$5+$A76)),_xlfn.IFS(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76" s="24" t="e">
        <f ca="1" xml:space="preserve">
_xlfn.LET(_xlpm.GetVal,INDIRECT("Eurofins!"&amp;SUBSTITUTE(ADDRESS(1,MATCH(AA$3,Eurofins!$2:$2,0),4),"1","")&amp;($AN$5+$A76)),_xlfn.IFS(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76" s="24" t="e">
        <f ca="1" xml:space="preserve">
_xlfn.LET(_xlpm.GetVal,INDIRECT("Eurofins!"&amp;SUBSTITUTE(ADDRESS(1,MATCH(AB$3,Eurofins!$2:$2,0),4),"1","")&amp;($AN$5+$A76)),_xlfn.IFS(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76" s="24" t="e">
        <f ca="1" xml:space="preserve">
_xlfn.LET(_xlpm.GetVal,INDIRECT("Eurofins!"&amp;SUBSTITUTE(ADDRESS(1,MATCH(AC$3,Eurofins!$2:$2,0),4),"1","")&amp;($AN$5+$A76)),_xlfn.IFS(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76" s="24" t="e">
        <f ca="1" xml:space="preserve">
_xlfn.LET(_xlpm.GetVal,INDIRECT("Eurofins!"&amp;SUBSTITUTE(ADDRESS(1,MATCH(AD$3,Eurofins!$2:$2,0),4),"1","")&amp;($AN$5+$A76)),_xlfn.IFS(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76" s="24" t="e">
        <f ca="1" xml:space="preserve">
_xlfn.LET(_xlpm.GetVal,INDIRECT("Eurofins!"&amp;SUBSTITUTE(ADDRESS(1,MATCH(AE$3,Eurofins!$2:$2,0),4),"1","")&amp;($AN$5+$A76)),_xlfn.IFS(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76" s="24" t="e">
        <f ca="1" xml:space="preserve">
_xlfn.LET(_xlpm.GetVal,INDIRECT("Eurofins!"&amp;SUBSTITUTE(ADDRESS(1,MATCH(AF$3,Eurofins!$2:$2,0),4),"1","")&amp;($AN$5+$A76)),_xlfn.IFS(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76" s="24" t="e">
        <f ca="1" xml:space="preserve">
_xlfn.LET(_xlpm.GetVal,INDIRECT("Eurofins!"&amp;SUBSTITUTE(ADDRESS(1,MATCH(AG$3,Eurofins!$2:$2,0),4),"1","")&amp;($AN$5+$A76)),_xlfn.IFS(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76" s="25" t="str">
        <f ca="1">IF(SUMPRODUCT(--ISERROR(AI76:AJ76))&lt;2,IF(SUMIF(AI76:AJ76,"&lt;&gt;#VALUE!")&lt;=ALS_Jord_Kalk!BQ$4,"&lt;"&amp;ALS_Jord_Kalk!BQ$4,SUMIF(AI76:AJ76,"&lt;&gt;#VALUE!")),"#VALUE!")</f>
        <v>#VALUE!</v>
      </c>
      <c r="AI76" s="24" t="e">
        <f ca="1">_xlfn.IFS(INDIRECT("Eurofins!"&amp;SUBSTITUTE(ADDRESS(1,MATCH(AI$3,Eurofins!$2:$2,0),4),"1","")&amp;($AN$5+$A76))=0,"",INDIRECT("Eurofins!"&amp;SUBSTITUTE(ADDRESS(1,MATCH(AI$3,Eurofins!$2:$2,0),4),"1","")&amp;($AN$5+$A76))="nd","n.d.",LEFT(INDIRECT("Eurofins!"&amp;SUBSTITUTE(ADDRESS(1,MATCH(AI$3,Eurofins!$2:$2,0),4),"1","")&amp;($AN$5+$A76)),2)="&lt; ",IF(VALUE(SUBSTITUTE(SUBSTITUTE(INDIRECT("Eurofins!"&amp;SUBSTITUTE(ADDRESS(1,MATCH(AI$3,Eurofins!$2:$2,0),4),"1","")&amp;($AN$5+$A76))," ",""),"&lt;",""))*AI$2&lt;=BS$4,"&lt;"&amp;BS$4,"&lt;"&amp;VALUE(SUBSTITUTE(SUBSTITUTE(INDIRECT("Eurofins!"&amp;SUBSTITUTE(ADDRESS(1,MATCH(AI$3,Eurofins!$2:$2,0),4),"1","")&amp;($AN$5+$A76))," ",""),"&lt;",""))*AI$2),LEFT(INDIRECT("Eurofins!"&amp;SUBSTITUTE(ADDRESS(1,MATCH(AI$3,Eurofins!$2:$2,0),4),"1","")&amp;($AN$5+$A76)),1)="&lt;",IF(VALUE(SUBSTITUTE(SUBSTITUTE(INDIRECT("Eurofins!"&amp;SUBSTITUTE(ADDRESS(1,MATCH(AI$3,Eurofins!$2:$2,0),4),"1","")&amp;($AN$5+$A76))," ",""),"&lt;",""))*AI$2&lt;=BS$4,"&lt;"&amp;BS$4,"&lt;"&amp;VALUE(SUBSTITUTE(SUBSTITUTE(INDIRECT("Eurofins!"&amp;SUBSTITUTE(ADDRESS(1,MATCH(AI$3,Eurofins!$2:$2,0),4),"1","")&amp;($AN$5+$A76))," ",""),"&lt;",""))*AI$2),ISNUMBER(VALUE(INDIRECT("Eurofins!"&amp;SUBSTITUTE(ADDRESS(1,MATCH(AI$3,Eurofins!$2:$2,0),4),"1","")&amp;($AN$5+$A76)))),IF(VALUE(INDIRECT("Eurofins!"&amp;SUBSTITUTE(ADDRESS(1,MATCH(AI$3,Eurofins!$2:$2,0),4),"1","")&amp;($AN$5+$A76)))*AI$2&lt;=BS$4,"&lt;"&amp;BS$4,VALUE(INDIRECT("Eurofins!"&amp;SUBSTITUTE(ADDRESS(1,MATCH(AI$3,Eurofins!$2:$2,0),4),"1","")&amp;($AN$5+$A76)))))</f>
        <v>#N/A</v>
      </c>
      <c r="AJ76" s="24" t="e">
        <f ca="1">_xlfn.IFS(INDIRECT("Eurofins!"&amp;SUBSTITUTE(ADDRESS(1,MATCH(AJ$3,Eurofins!$2:$2,0),4),"1","")&amp;($AN$5+$A76))=0,"",INDIRECT("Eurofins!"&amp;SUBSTITUTE(ADDRESS(1,MATCH(AJ$3,Eurofins!$2:$2,0),4),"1","")&amp;($AN$5+$A76))="nd","n.d.",LEFT(INDIRECT("Eurofins!"&amp;SUBSTITUTE(ADDRESS(1,MATCH(AJ$3,Eurofins!$2:$2,0),4),"1","")&amp;($AN$5+$A76)),2)="&lt; ",IF(VALUE(SUBSTITUTE(SUBSTITUTE(INDIRECT("Eurofins!"&amp;SUBSTITUTE(ADDRESS(1,MATCH(AJ$3,Eurofins!$2:$2,0),4),"1","")&amp;($AN$5+$A76))," ",""),"&lt;",""))*AJ$2&lt;=BT$4,"&lt;"&amp;BT$4,"&lt;"&amp;VALUE(SUBSTITUTE(SUBSTITUTE(INDIRECT("Eurofins!"&amp;SUBSTITUTE(ADDRESS(1,MATCH(AJ$3,Eurofins!$2:$2,0),4),"1","")&amp;($AN$5+$A76))," ",""),"&lt;",""))*AJ$2),LEFT(INDIRECT("Eurofins!"&amp;SUBSTITUTE(ADDRESS(1,MATCH(AJ$3,Eurofins!$2:$2,0),4),"1","")&amp;($AN$5+$A76)),1)="&lt;",IF(VALUE(SUBSTITUTE(SUBSTITUTE(INDIRECT("Eurofins!"&amp;SUBSTITUTE(ADDRESS(1,MATCH(AJ$3,Eurofins!$2:$2,0),4),"1","")&amp;($AN$5+$A76))," ",""),"&lt;",""))*AJ$2&lt;=BT$4,"&lt;"&amp;BT$4,"&lt;"&amp;VALUE(SUBSTITUTE(SUBSTITUTE(INDIRECT("Eurofins!"&amp;SUBSTITUTE(ADDRESS(1,MATCH(AJ$3,Eurofins!$2:$2,0),4),"1","")&amp;($AN$5+$A76))," ",""),"&lt;",""))*AJ$2),ISNUMBER(VALUE(INDIRECT("Eurofins!"&amp;SUBSTITUTE(ADDRESS(1,MATCH(AJ$3,Eurofins!$2:$2,0),4),"1","")&amp;($AN$5+$A76)))),IF(VALUE(INDIRECT("Eurofins!"&amp;SUBSTITUTE(ADDRESS(1,MATCH(AJ$3,Eurofins!$2:$2,0),4),"1","")&amp;($AN$5+$A76)))*AJ$2&lt;=BT$4,"&lt;"&amp;BT$4,VALUE(INDIRECT("Eurofins!"&amp;SUBSTITUTE(ADDRESS(1,MATCH(AJ$3,Eurofins!$2:$2,0),4),"1","")&amp;($AN$5+$A76)))))</f>
        <v>#N/A</v>
      </c>
    </row>
    <row r="77" spans="1:36" x14ac:dyDescent="0.25">
      <c r="A77">
        <f t="shared" ca="1" si="9"/>
        <v>74</v>
      </c>
      <c r="B77" t="e">
        <f t="shared" ca="1" si="8"/>
        <v>#REF!</v>
      </c>
      <c r="C77" t="str">
        <f t="shared" ca="1" si="10"/>
        <v/>
      </c>
      <c r="D77" s="22" t="e">
        <f ca="1">IF(INDIRECT("Eurofins!"&amp;SUBSTITUTE(ADDRESS(1,MATCH(D$3,Eurofins!$2:$2,0),4),"1","")&amp;($AN$5+$A77))=0,"",INDIRECT("Eurofins!"&amp;SUBSTITUTE(ADDRESS(1,MATCH(D$3,Eurofins!$2:$2,0),4),"1","")&amp;($AN$5+$A77)))</f>
        <v>#N/A</v>
      </c>
      <c r="E77" s="22" t="e">
        <f ca="1">_xlfn.IFS(INDIRECT("Eurofins!"&amp;SUBSTITUTE(ADDRESS(1,MATCH(E$3,Eurofins!$2:$2,0),4),"1","")&amp;($AN$5+$A77))=0,"",INDIRECT("Eurofins!"&amp;SUBSTITUTE(ADDRESS(1,MATCH(E$3,Eurofins!$2:$2,0),4),"1","")&amp;($AN$5+$A77))="nd","n.d.",LEFT(INDIRECT("Eurofins!"&amp;SUBSTITUTE(ADDRESS(1,MATCH(E$3,Eurofins!$2:$2,0),4),"1","")&amp;($AN$5+$A77)),2)="&lt; ","&lt;&lt;",LEFT(INDIRECT("Eurofins!"&amp;SUBSTITUTE(ADDRESS(1,MATCH(E$3,Eurofins!$2:$2,0),4),"1","")&amp;($AN$5+$A77)),1)="&lt;","&lt;",NOT(ISERROR(VALUE(INDIRECT("Eurofins!"&amp;SUBSTITUTE(ADDRESS(1,MATCH(E$3,Eurofins!$2:$2,0),4),"1","")&amp;($AN$5+$A77))))),VALUE(INDIRECT("Eurofins!"&amp;SUBSTITUTE(ADDRESS(1,MATCH(E$3,Eurofins!$2:$2,0),4),"1","")&amp;($AN$5+$A77))))</f>
        <v>#N/A</v>
      </c>
      <c r="F77" s="22" t="e">
        <f ca="1">_xlfn.IFS(INDIRECT("Eurofins!"&amp;SUBSTITUTE(ADDRESS(1,MATCH(F$3,Eurofins!$2:$2,0),4),"1","")&amp;($AN$5+$A77))=0,"",INDIRECT("Eurofins!"&amp;SUBSTITUTE(ADDRESS(1,MATCH(F$3,Eurofins!$2:$2,0),4),"1","")&amp;($AN$5+$A77))="nd","n.d.",LEFT(INDIRECT("Eurofins!"&amp;SUBSTITUTE(ADDRESS(1,MATCH(F$3,Eurofins!$2:$2,0),4),"1","")&amp;($AN$5+$A77)),2)="&lt; ","&lt;&lt;",LEFT(INDIRECT("Eurofins!"&amp;SUBSTITUTE(ADDRESS(1,MATCH(F$3,Eurofins!$2:$2,0),4),"1","")&amp;($AN$5+$A77)),1)="&lt;","&lt;",NOT(ISERROR(VALUE(INDIRECT("Eurofins!"&amp;SUBSTITUTE(ADDRESS(1,MATCH(F$3,Eurofins!$2:$2,0),4),"1","")&amp;($AN$5+$A77))))),VALUE(INDIRECT("Eurofins!"&amp;SUBSTITUTE(ADDRESS(1,MATCH(F$3,Eurofins!$2:$2,0),4),"1","")&amp;($AN$5+$A77))))</f>
        <v>#N/A</v>
      </c>
      <c r="G77" s="24" t="e">
        <f ca="1" xml:space="preserve">
_xlfn.LET(_xlpm.GetVal,INDIRECT("Eurofins!"&amp;SUBSTITUTE(ADDRESS(1,MATCH(G$3,Eurofins!$2:$2,0),4),"1","")&amp;($AN$5+$A77)),_xlfn.IFS(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77" s="24" t="e">
        <f ca="1" xml:space="preserve">
_xlfn.LET(_xlpm.GetVal,INDIRECT("Eurofins!"&amp;SUBSTITUTE(ADDRESS(1,MATCH(H$3,Eurofins!$2:$2,0),4),"1","")&amp;($AN$5+$A77)),_xlfn.IFS(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77" s="24" t="e">
        <f ca="1" xml:space="preserve">
_xlfn.LET(_xlpm.GetVal,INDIRECT("Eurofins!"&amp;SUBSTITUTE(ADDRESS(1,MATCH(I$3,Eurofins!$2:$2,0),4),"1","")&amp;($AN$5+$A77)),_xlfn.IFS(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77" s="24" t="e">
        <f ca="1" xml:space="preserve">
_xlfn.LET(_xlpm.GetVal,INDIRECT("Eurofins!"&amp;SUBSTITUTE(ADDRESS(1,MATCH(J$3,Eurofins!$2:$2,0),4),"1","")&amp;($AN$5+$A77)),_xlfn.IFS(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77" s="24" t="e">
        <f ca="1" xml:space="preserve">
_xlfn.LET(_xlpm.GetVal,INDIRECT("Eurofins!"&amp;SUBSTITUTE(ADDRESS(1,MATCH(K$3,Eurofins!$2:$2,0),4),"1","")&amp;($AN$5+$A77)),_xlfn.IFS(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77" s="24" t="e">
        <f ca="1" xml:space="preserve">
_xlfn.LET(_xlpm.GetVal,INDIRECT("Eurofins!"&amp;SUBSTITUTE(ADDRESS(1,MATCH(L$3,Eurofins!$2:$2,0),4),"1","")&amp;($AN$5+$A77)),_xlfn.IFS(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77" s="24" t="e">
        <f ca="1" xml:space="preserve">
_xlfn.LET(_xlpm.GetVal,INDIRECT("Eurofins!"&amp;SUBSTITUTE(ADDRESS(1,MATCH(M$3,Eurofins!$2:$2,0),4),"1","")&amp;($AN$5+$A77)),_xlfn.IFS(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77" s="24" t="e">
        <f ca="1" xml:space="preserve">
_xlfn.LET(_xlpm.GetVal,INDIRECT("Eurofins!"&amp;SUBSTITUTE(ADDRESS(1,MATCH(N$3,Eurofins!$2:$2,0),4),"1","")&amp;($AN$5+$A77)),_xlfn.IFS(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77" s="24" t="e">
        <f ca="1" xml:space="preserve">
_xlfn.LET(_xlpm.GetVal,INDIRECT("Eurofins!"&amp;SUBSTITUTE(ADDRESS(1,MATCH(O$3,Eurofins!$2:$2,0),4),"1","")&amp;($AN$5+$A77)),_xlfn.IFS(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77" s="27" t="e">
        <f ca="1">_xlfn.LET(_xlpm.GetVal,INDIRECT("Eurofins!"&amp;SUBSTITUTE(ADDRESS(1,MATCH(P$3,Eurofins!$2:$2,0),4),"1","")&amp;($AN$5+$A77)),
_xlfn.IFS(
(_xlpm.GetVal)=0,
IF($AR$23,IF(INDIRECT("Eurofins!"&amp;$AR$28&amp;($AN$5+$A77))="nd","n.d.",VALUE(INDIRECT("Eurofins!"&amp;$AR$28&amp;($AN$5+$A77)))),""),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77" s="27" t="e">
        <f ca="1">_xlfn.LET(_xlpm.GetVal,INDIRECT("Eurofins!"&amp;SUBSTITUTE(ADDRESS(1,MATCH(Q$3,Eurofins!$2:$2,0),4),"1","")&amp;($AN$5+$A77)),
_xlfn.IFS(
(_xlpm.GetVal)=0,
IF($AR$15,IF(INDIRECT("Eurofins!"&amp;$AR$20&amp;($AN$5+$A77))="nd","n.d.",VALUE(INDIRECT("Eurofins!"&amp;$AR$20&amp;($AN$5+$A77)))),""),
(_xlpm.GetVal)="nd",
"n.d.",
LEFT(_xlpm.GetVal,1)="&lt;",
IF(Q75&lt;&gt;1,"&lt;"&amp;VALUE(SUBSTITUTE(SUBSTITUTE(_xlpm.GetVal,"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77" s="24" t="e">
        <f ca="1" xml:space="preserve">
_xlfn.LET(_xlpm.GetVal,INDIRECT("Eurofins!"&amp;SUBSTITUTE(ADDRESS(1,MATCH(R$3,Eurofins!$2:$2,0),4),"1","")&amp;($AN$5+$A77)),_xlfn.IFS(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77" s="24" t="e">
        <f ca="1" xml:space="preserve">
_xlfn.LET(_xlpm.GetVal,INDIRECT("Eurofins!"&amp;SUBSTITUTE(ADDRESS(1,MATCH(S$3,Eurofins!$2:$2,0),4),"1","")&amp;($AN$5+$A77)),_xlfn.IFS(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77" s="24" t="e">
        <f ca="1" xml:space="preserve">
_xlfn.LET(_xlpm.GetVal,INDIRECT("Eurofins!"&amp;SUBSTITUTE(ADDRESS(1,MATCH(T$3,Eurofins!$2:$2,0),4),"1","")&amp;($AN$5+$A77)),_xlfn.IFS(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77" s="24" t="e">
        <f ca="1" xml:space="preserve">
_xlfn.LET(_xlpm.GetVal,INDIRECT("Eurofins!"&amp;SUBSTITUTE(ADDRESS(1,MATCH(U$3,Eurofins!$2:$2,0),4),"1","")&amp;($AN$5+$A77)),_xlfn.IFS(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77" s="24" t="e">
        <f ca="1" xml:space="preserve">
_xlfn.LET(_xlpm.GetVal,INDIRECT("Eurofins!"&amp;SUBSTITUTE(ADDRESS(1,MATCH(V$3,Eurofins!$2:$2,0),4),"1","")&amp;($AN$5+$A77)),_xlfn.IFS(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77" s="24" t="e">
        <f ca="1" xml:space="preserve">
_xlfn.LET(_xlpm.GetVal,INDIRECT("Eurofins!"&amp;SUBSTITUTE(ADDRESS(1,MATCH(W$3,Eurofins!$2:$2,0),4),"1","")&amp;($AN$5+$A77)),_xlfn.IFS(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77" s="24" t="e">
        <f ca="1" xml:space="preserve">
_xlfn.LET(_xlpm.GetVal,INDIRECT("Eurofins!"&amp;SUBSTITUTE(ADDRESS(1,MATCH(X$3,Eurofins!$2:$2,0),4),"1","")&amp;($AN$5+$A77)),_xlfn.IFS(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77" s="24" t="e">
        <f ca="1" xml:space="preserve">
_xlfn.LET(_xlpm.GetVal,INDIRECT("Eurofins!"&amp;SUBSTITUTE(ADDRESS(1,MATCH(Y$3,Eurofins!$2:$2,0),4),"1","")&amp;($AN$5+$A77)),_xlfn.IFS(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77" s="24" t="e">
        <f ca="1" xml:space="preserve">
_xlfn.LET(_xlpm.GetVal,INDIRECT("Eurofins!"&amp;SUBSTITUTE(ADDRESS(1,MATCH(Z$3,Eurofins!$2:$2,0),4),"1","")&amp;($AN$5+$A77)),_xlfn.IFS(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77" s="24" t="e">
        <f ca="1" xml:space="preserve">
_xlfn.LET(_xlpm.GetVal,INDIRECT("Eurofins!"&amp;SUBSTITUTE(ADDRESS(1,MATCH(AA$3,Eurofins!$2:$2,0),4),"1","")&amp;($AN$5+$A77)),_xlfn.IFS(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77" s="24" t="e">
        <f ca="1" xml:space="preserve">
_xlfn.LET(_xlpm.GetVal,INDIRECT("Eurofins!"&amp;SUBSTITUTE(ADDRESS(1,MATCH(AB$3,Eurofins!$2:$2,0),4),"1","")&amp;($AN$5+$A77)),_xlfn.IFS(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77" s="24" t="e">
        <f ca="1" xml:space="preserve">
_xlfn.LET(_xlpm.GetVal,INDIRECT("Eurofins!"&amp;SUBSTITUTE(ADDRESS(1,MATCH(AC$3,Eurofins!$2:$2,0),4),"1","")&amp;($AN$5+$A77)),_xlfn.IFS(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77" s="24" t="e">
        <f ca="1" xml:space="preserve">
_xlfn.LET(_xlpm.GetVal,INDIRECT("Eurofins!"&amp;SUBSTITUTE(ADDRESS(1,MATCH(AD$3,Eurofins!$2:$2,0),4),"1","")&amp;($AN$5+$A77)),_xlfn.IFS(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77" s="24" t="e">
        <f ca="1" xml:space="preserve">
_xlfn.LET(_xlpm.GetVal,INDIRECT("Eurofins!"&amp;SUBSTITUTE(ADDRESS(1,MATCH(AE$3,Eurofins!$2:$2,0),4),"1","")&amp;($AN$5+$A77)),_xlfn.IFS(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77" s="24" t="e">
        <f ca="1" xml:space="preserve">
_xlfn.LET(_xlpm.GetVal,INDIRECT("Eurofins!"&amp;SUBSTITUTE(ADDRESS(1,MATCH(AF$3,Eurofins!$2:$2,0),4),"1","")&amp;($AN$5+$A77)),_xlfn.IFS(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77" s="24" t="e">
        <f ca="1" xml:space="preserve">
_xlfn.LET(_xlpm.GetVal,INDIRECT("Eurofins!"&amp;SUBSTITUTE(ADDRESS(1,MATCH(AG$3,Eurofins!$2:$2,0),4),"1","")&amp;($AN$5+$A77)),_xlfn.IFS(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77" s="25" t="str">
        <f ca="1">IF(SUMPRODUCT(--ISERROR(AI77:AJ77))&lt;2,IF(SUMIF(AI77:AJ77,"&lt;&gt;#VALUE!")&lt;=ALS_Jord_Kalk!BQ$4,"&lt;"&amp;ALS_Jord_Kalk!BQ$4,SUMIF(AI77:AJ77,"&lt;&gt;#VALUE!")),"#VALUE!")</f>
        <v>#VALUE!</v>
      </c>
      <c r="AI77" s="24" t="e">
        <f ca="1">_xlfn.IFS(INDIRECT("Eurofins!"&amp;SUBSTITUTE(ADDRESS(1,MATCH(AI$3,Eurofins!$2:$2,0),4),"1","")&amp;($AN$5+$A77))=0,"",INDIRECT("Eurofins!"&amp;SUBSTITUTE(ADDRESS(1,MATCH(AI$3,Eurofins!$2:$2,0),4),"1","")&amp;($AN$5+$A77))="nd","n.d.",LEFT(INDIRECT("Eurofins!"&amp;SUBSTITUTE(ADDRESS(1,MATCH(AI$3,Eurofins!$2:$2,0),4),"1","")&amp;($AN$5+$A77)),2)="&lt; ",IF(VALUE(SUBSTITUTE(SUBSTITUTE(INDIRECT("Eurofins!"&amp;SUBSTITUTE(ADDRESS(1,MATCH(AI$3,Eurofins!$2:$2,0),4),"1","")&amp;($AN$5+$A77))," ",""),"&lt;",""))*AI$2&lt;=BS$4,"&lt;"&amp;BS$4,"&lt;"&amp;VALUE(SUBSTITUTE(SUBSTITUTE(INDIRECT("Eurofins!"&amp;SUBSTITUTE(ADDRESS(1,MATCH(AI$3,Eurofins!$2:$2,0),4),"1","")&amp;($AN$5+$A77))," ",""),"&lt;",""))*AI$2),LEFT(INDIRECT("Eurofins!"&amp;SUBSTITUTE(ADDRESS(1,MATCH(AI$3,Eurofins!$2:$2,0),4),"1","")&amp;($AN$5+$A77)),1)="&lt;",IF(VALUE(SUBSTITUTE(SUBSTITUTE(INDIRECT("Eurofins!"&amp;SUBSTITUTE(ADDRESS(1,MATCH(AI$3,Eurofins!$2:$2,0),4),"1","")&amp;($AN$5+$A77))," ",""),"&lt;",""))*AI$2&lt;=BS$4,"&lt;"&amp;BS$4,"&lt;"&amp;VALUE(SUBSTITUTE(SUBSTITUTE(INDIRECT("Eurofins!"&amp;SUBSTITUTE(ADDRESS(1,MATCH(AI$3,Eurofins!$2:$2,0),4),"1","")&amp;($AN$5+$A77))," ",""),"&lt;",""))*AI$2),ISNUMBER(VALUE(INDIRECT("Eurofins!"&amp;SUBSTITUTE(ADDRESS(1,MATCH(AI$3,Eurofins!$2:$2,0),4),"1","")&amp;($AN$5+$A77)))),IF(VALUE(INDIRECT("Eurofins!"&amp;SUBSTITUTE(ADDRESS(1,MATCH(AI$3,Eurofins!$2:$2,0),4),"1","")&amp;($AN$5+$A77)))*AI$2&lt;=BS$4,"&lt;"&amp;BS$4,VALUE(INDIRECT("Eurofins!"&amp;SUBSTITUTE(ADDRESS(1,MATCH(AI$3,Eurofins!$2:$2,0),4),"1","")&amp;($AN$5+$A77)))))</f>
        <v>#N/A</v>
      </c>
      <c r="AJ77" s="24" t="e">
        <f ca="1">_xlfn.IFS(INDIRECT("Eurofins!"&amp;SUBSTITUTE(ADDRESS(1,MATCH(AJ$3,Eurofins!$2:$2,0),4),"1","")&amp;($AN$5+$A77))=0,"",INDIRECT("Eurofins!"&amp;SUBSTITUTE(ADDRESS(1,MATCH(AJ$3,Eurofins!$2:$2,0),4),"1","")&amp;($AN$5+$A77))="nd","n.d.",LEFT(INDIRECT("Eurofins!"&amp;SUBSTITUTE(ADDRESS(1,MATCH(AJ$3,Eurofins!$2:$2,0),4),"1","")&amp;($AN$5+$A77)),2)="&lt; ",IF(VALUE(SUBSTITUTE(SUBSTITUTE(INDIRECT("Eurofins!"&amp;SUBSTITUTE(ADDRESS(1,MATCH(AJ$3,Eurofins!$2:$2,0),4),"1","")&amp;($AN$5+$A77))," ",""),"&lt;",""))*AJ$2&lt;=BT$4,"&lt;"&amp;BT$4,"&lt;"&amp;VALUE(SUBSTITUTE(SUBSTITUTE(INDIRECT("Eurofins!"&amp;SUBSTITUTE(ADDRESS(1,MATCH(AJ$3,Eurofins!$2:$2,0),4),"1","")&amp;($AN$5+$A77))," ",""),"&lt;",""))*AJ$2),LEFT(INDIRECT("Eurofins!"&amp;SUBSTITUTE(ADDRESS(1,MATCH(AJ$3,Eurofins!$2:$2,0),4),"1","")&amp;($AN$5+$A77)),1)="&lt;",IF(VALUE(SUBSTITUTE(SUBSTITUTE(INDIRECT("Eurofins!"&amp;SUBSTITUTE(ADDRESS(1,MATCH(AJ$3,Eurofins!$2:$2,0),4),"1","")&amp;($AN$5+$A77))," ",""),"&lt;",""))*AJ$2&lt;=BT$4,"&lt;"&amp;BT$4,"&lt;"&amp;VALUE(SUBSTITUTE(SUBSTITUTE(INDIRECT("Eurofins!"&amp;SUBSTITUTE(ADDRESS(1,MATCH(AJ$3,Eurofins!$2:$2,0),4),"1","")&amp;($AN$5+$A77))," ",""),"&lt;",""))*AJ$2),ISNUMBER(VALUE(INDIRECT("Eurofins!"&amp;SUBSTITUTE(ADDRESS(1,MATCH(AJ$3,Eurofins!$2:$2,0),4),"1","")&amp;($AN$5+$A77)))),IF(VALUE(INDIRECT("Eurofins!"&amp;SUBSTITUTE(ADDRESS(1,MATCH(AJ$3,Eurofins!$2:$2,0),4),"1","")&amp;($AN$5+$A77)))*AJ$2&lt;=BT$4,"&lt;"&amp;BT$4,VALUE(INDIRECT("Eurofins!"&amp;SUBSTITUTE(ADDRESS(1,MATCH(AJ$3,Eurofins!$2:$2,0),4),"1","")&amp;($AN$5+$A77)))))</f>
        <v>#N/A</v>
      </c>
    </row>
    <row r="78" spans="1:36" x14ac:dyDescent="0.25">
      <c r="A78">
        <f t="shared" ca="1" si="9"/>
        <v>75</v>
      </c>
      <c r="B78" t="e">
        <f t="shared" ca="1" si="8"/>
        <v>#REF!</v>
      </c>
      <c r="C78" t="str">
        <f t="shared" ca="1" si="10"/>
        <v/>
      </c>
      <c r="D78" s="22" t="e">
        <f ca="1">IF(INDIRECT("Eurofins!"&amp;SUBSTITUTE(ADDRESS(1,MATCH(D$3,Eurofins!$2:$2,0),4),"1","")&amp;($AN$5+$A78))=0,"",INDIRECT("Eurofins!"&amp;SUBSTITUTE(ADDRESS(1,MATCH(D$3,Eurofins!$2:$2,0),4),"1","")&amp;($AN$5+$A78)))</f>
        <v>#N/A</v>
      </c>
      <c r="E78" s="22" t="e">
        <f ca="1">_xlfn.IFS(INDIRECT("Eurofins!"&amp;SUBSTITUTE(ADDRESS(1,MATCH(E$3,Eurofins!$2:$2,0),4),"1","")&amp;($AN$5+$A78))=0,"",INDIRECT("Eurofins!"&amp;SUBSTITUTE(ADDRESS(1,MATCH(E$3,Eurofins!$2:$2,0),4),"1","")&amp;($AN$5+$A78))="nd","n.d.",LEFT(INDIRECT("Eurofins!"&amp;SUBSTITUTE(ADDRESS(1,MATCH(E$3,Eurofins!$2:$2,0),4),"1","")&amp;($AN$5+$A78)),2)="&lt; ","&lt;&lt;",LEFT(INDIRECT("Eurofins!"&amp;SUBSTITUTE(ADDRESS(1,MATCH(E$3,Eurofins!$2:$2,0),4),"1","")&amp;($AN$5+$A78)),1)="&lt;","&lt;",NOT(ISERROR(VALUE(INDIRECT("Eurofins!"&amp;SUBSTITUTE(ADDRESS(1,MATCH(E$3,Eurofins!$2:$2,0),4),"1","")&amp;($AN$5+$A78))))),VALUE(INDIRECT("Eurofins!"&amp;SUBSTITUTE(ADDRESS(1,MATCH(E$3,Eurofins!$2:$2,0),4),"1","")&amp;($AN$5+$A78))))</f>
        <v>#N/A</v>
      </c>
      <c r="F78" s="22" t="e">
        <f ca="1">_xlfn.IFS(INDIRECT("Eurofins!"&amp;SUBSTITUTE(ADDRESS(1,MATCH(F$3,Eurofins!$2:$2,0),4),"1","")&amp;($AN$5+$A78))=0,"",INDIRECT("Eurofins!"&amp;SUBSTITUTE(ADDRESS(1,MATCH(F$3,Eurofins!$2:$2,0),4),"1","")&amp;($AN$5+$A78))="nd","n.d.",LEFT(INDIRECT("Eurofins!"&amp;SUBSTITUTE(ADDRESS(1,MATCH(F$3,Eurofins!$2:$2,0),4),"1","")&amp;($AN$5+$A78)),2)="&lt; ","&lt;&lt;",LEFT(INDIRECT("Eurofins!"&amp;SUBSTITUTE(ADDRESS(1,MATCH(F$3,Eurofins!$2:$2,0),4),"1","")&amp;($AN$5+$A78)),1)="&lt;","&lt;",NOT(ISERROR(VALUE(INDIRECT("Eurofins!"&amp;SUBSTITUTE(ADDRESS(1,MATCH(F$3,Eurofins!$2:$2,0),4),"1","")&amp;($AN$5+$A78))))),VALUE(INDIRECT("Eurofins!"&amp;SUBSTITUTE(ADDRESS(1,MATCH(F$3,Eurofins!$2:$2,0),4),"1","")&amp;($AN$5+$A78))))</f>
        <v>#N/A</v>
      </c>
      <c r="G78" s="24" t="e">
        <f ca="1" xml:space="preserve">
_xlfn.LET(_xlpm.GetVal,INDIRECT("Eurofins!"&amp;SUBSTITUTE(ADDRESS(1,MATCH(G$3,Eurofins!$2:$2,0),4),"1","")&amp;($AN$5+$A78)),_xlfn.IFS(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78" s="24" t="e">
        <f ca="1" xml:space="preserve">
_xlfn.LET(_xlpm.GetVal,INDIRECT("Eurofins!"&amp;SUBSTITUTE(ADDRESS(1,MATCH(H$3,Eurofins!$2:$2,0),4),"1","")&amp;($AN$5+$A78)),_xlfn.IFS(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78" s="24" t="e">
        <f ca="1" xml:space="preserve">
_xlfn.LET(_xlpm.GetVal,INDIRECT("Eurofins!"&amp;SUBSTITUTE(ADDRESS(1,MATCH(I$3,Eurofins!$2:$2,0),4),"1","")&amp;($AN$5+$A78)),_xlfn.IFS(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78" s="24" t="e">
        <f ca="1" xml:space="preserve">
_xlfn.LET(_xlpm.GetVal,INDIRECT("Eurofins!"&amp;SUBSTITUTE(ADDRESS(1,MATCH(J$3,Eurofins!$2:$2,0),4),"1","")&amp;($AN$5+$A78)),_xlfn.IFS(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78" s="24" t="e">
        <f ca="1" xml:space="preserve">
_xlfn.LET(_xlpm.GetVal,INDIRECT("Eurofins!"&amp;SUBSTITUTE(ADDRESS(1,MATCH(K$3,Eurofins!$2:$2,0),4),"1","")&amp;($AN$5+$A78)),_xlfn.IFS(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78" s="24" t="e">
        <f ca="1" xml:space="preserve">
_xlfn.LET(_xlpm.GetVal,INDIRECT("Eurofins!"&amp;SUBSTITUTE(ADDRESS(1,MATCH(L$3,Eurofins!$2:$2,0),4),"1","")&amp;($AN$5+$A78)),_xlfn.IFS(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78" s="24" t="e">
        <f ca="1" xml:space="preserve">
_xlfn.LET(_xlpm.GetVal,INDIRECT("Eurofins!"&amp;SUBSTITUTE(ADDRESS(1,MATCH(M$3,Eurofins!$2:$2,0),4),"1","")&amp;($AN$5+$A78)),_xlfn.IFS(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78" s="24" t="e">
        <f ca="1" xml:space="preserve">
_xlfn.LET(_xlpm.GetVal,INDIRECT("Eurofins!"&amp;SUBSTITUTE(ADDRESS(1,MATCH(N$3,Eurofins!$2:$2,0),4),"1","")&amp;($AN$5+$A78)),_xlfn.IFS(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78" s="24" t="e">
        <f ca="1" xml:space="preserve">
_xlfn.LET(_xlpm.GetVal,INDIRECT("Eurofins!"&amp;SUBSTITUTE(ADDRESS(1,MATCH(O$3,Eurofins!$2:$2,0),4),"1","")&amp;($AN$5+$A78)),_xlfn.IFS(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78" s="27" t="e">
        <f ca="1">_xlfn.LET(_xlpm.GetVal,INDIRECT("Eurofins!"&amp;SUBSTITUTE(ADDRESS(1,MATCH(P$3,Eurofins!$2:$2,0),4),"1","")&amp;($AN$5+$A78)),
_xlfn.IFS(
(_xlpm.GetVal)=0,
IF($AR$23,IF(INDIRECT("Eurofins!"&amp;$AR$28&amp;($AN$5+$A78))="nd","n.d.",VALUE(INDIRECT("Eurofins!"&amp;$AR$28&amp;($AN$5+$A78)))),""),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78" s="27" t="e">
        <f ca="1">_xlfn.LET(_xlpm.GetVal,INDIRECT("Eurofins!"&amp;SUBSTITUTE(ADDRESS(1,MATCH(Q$3,Eurofins!$2:$2,0),4),"1","")&amp;($AN$5+$A78)),
_xlfn.IFS(
(_xlpm.GetVal)=0,
IF($AR$15,IF(INDIRECT("Eurofins!"&amp;$AR$20&amp;($AN$5+$A78))="nd","n.d.",VALUE(INDIRECT("Eurofins!"&amp;$AR$20&amp;($AN$5+$A78)))),""),
(_xlpm.GetVal)="nd",
"n.d.",
LEFT(_xlpm.GetVal,1)="&lt;",
IF(Q76&lt;&gt;1,"&lt;"&amp;VALUE(SUBSTITUTE(SUBSTITUTE(_xlpm.GetVal,"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78" s="24" t="e">
        <f ca="1" xml:space="preserve">
_xlfn.LET(_xlpm.GetVal,INDIRECT("Eurofins!"&amp;SUBSTITUTE(ADDRESS(1,MATCH(R$3,Eurofins!$2:$2,0),4),"1","")&amp;($AN$5+$A78)),_xlfn.IFS(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78" s="24" t="e">
        <f ca="1" xml:space="preserve">
_xlfn.LET(_xlpm.GetVal,INDIRECT("Eurofins!"&amp;SUBSTITUTE(ADDRESS(1,MATCH(S$3,Eurofins!$2:$2,0),4),"1","")&amp;($AN$5+$A78)),_xlfn.IFS(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78" s="24" t="e">
        <f ca="1" xml:space="preserve">
_xlfn.LET(_xlpm.GetVal,INDIRECT("Eurofins!"&amp;SUBSTITUTE(ADDRESS(1,MATCH(T$3,Eurofins!$2:$2,0),4),"1","")&amp;($AN$5+$A78)),_xlfn.IFS(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78" s="24" t="e">
        <f ca="1" xml:space="preserve">
_xlfn.LET(_xlpm.GetVal,INDIRECT("Eurofins!"&amp;SUBSTITUTE(ADDRESS(1,MATCH(U$3,Eurofins!$2:$2,0),4),"1","")&amp;($AN$5+$A78)),_xlfn.IFS(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78" s="24" t="e">
        <f ca="1" xml:space="preserve">
_xlfn.LET(_xlpm.GetVal,INDIRECT("Eurofins!"&amp;SUBSTITUTE(ADDRESS(1,MATCH(V$3,Eurofins!$2:$2,0),4),"1","")&amp;($AN$5+$A78)),_xlfn.IFS(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78" s="24" t="e">
        <f ca="1" xml:space="preserve">
_xlfn.LET(_xlpm.GetVal,INDIRECT("Eurofins!"&amp;SUBSTITUTE(ADDRESS(1,MATCH(W$3,Eurofins!$2:$2,0),4),"1","")&amp;($AN$5+$A78)),_xlfn.IFS(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78" s="24" t="e">
        <f ca="1" xml:space="preserve">
_xlfn.LET(_xlpm.GetVal,INDIRECT("Eurofins!"&amp;SUBSTITUTE(ADDRESS(1,MATCH(X$3,Eurofins!$2:$2,0),4),"1","")&amp;($AN$5+$A78)),_xlfn.IFS(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78" s="24" t="e">
        <f ca="1" xml:space="preserve">
_xlfn.LET(_xlpm.GetVal,INDIRECT("Eurofins!"&amp;SUBSTITUTE(ADDRESS(1,MATCH(Y$3,Eurofins!$2:$2,0),4),"1","")&amp;($AN$5+$A78)),_xlfn.IFS(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78" s="24" t="e">
        <f ca="1" xml:space="preserve">
_xlfn.LET(_xlpm.GetVal,INDIRECT("Eurofins!"&amp;SUBSTITUTE(ADDRESS(1,MATCH(Z$3,Eurofins!$2:$2,0),4),"1","")&amp;($AN$5+$A78)),_xlfn.IFS(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78" s="24" t="e">
        <f ca="1" xml:space="preserve">
_xlfn.LET(_xlpm.GetVal,INDIRECT("Eurofins!"&amp;SUBSTITUTE(ADDRESS(1,MATCH(AA$3,Eurofins!$2:$2,0),4),"1","")&amp;($AN$5+$A78)),_xlfn.IFS(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78" s="24" t="e">
        <f ca="1" xml:space="preserve">
_xlfn.LET(_xlpm.GetVal,INDIRECT("Eurofins!"&amp;SUBSTITUTE(ADDRESS(1,MATCH(AB$3,Eurofins!$2:$2,0),4),"1","")&amp;($AN$5+$A78)),_xlfn.IFS(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78" s="24" t="e">
        <f ca="1" xml:space="preserve">
_xlfn.LET(_xlpm.GetVal,INDIRECT("Eurofins!"&amp;SUBSTITUTE(ADDRESS(1,MATCH(AC$3,Eurofins!$2:$2,0),4),"1","")&amp;($AN$5+$A78)),_xlfn.IFS(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78" s="24" t="e">
        <f ca="1" xml:space="preserve">
_xlfn.LET(_xlpm.GetVal,INDIRECT("Eurofins!"&amp;SUBSTITUTE(ADDRESS(1,MATCH(AD$3,Eurofins!$2:$2,0),4),"1","")&amp;($AN$5+$A78)),_xlfn.IFS(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78" s="24" t="e">
        <f ca="1" xml:space="preserve">
_xlfn.LET(_xlpm.GetVal,INDIRECT("Eurofins!"&amp;SUBSTITUTE(ADDRESS(1,MATCH(AE$3,Eurofins!$2:$2,0),4),"1","")&amp;($AN$5+$A78)),_xlfn.IFS(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78" s="24" t="e">
        <f ca="1" xml:space="preserve">
_xlfn.LET(_xlpm.GetVal,INDIRECT("Eurofins!"&amp;SUBSTITUTE(ADDRESS(1,MATCH(AF$3,Eurofins!$2:$2,0),4),"1","")&amp;($AN$5+$A78)),_xlfn.IFS(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78" s="24" t="e">
        <f ca="1" xml:space="preserve">
_xlfn.LET(_xlpm.GetVal,INDIRECT("Eurofins!"&amp;SUBSTITUTE(ADDRESS(1,MATCH(AG$3,Eurofins!$2:$2,0),4),"1","")&amp;($AN$5+$A78)),_xlfn.IFS(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78" s="25" t="str">
        <f ca="1">IF(SUMPRODUCT(--ISERROR(AI78:AJ78))&lt;2,IF(SUMIF(AI78:AJ78,"&lt;&gt;#VALUE!")&lt;=ALS_Jord_Kalk!BQ$4,"&lt;"&amp;ALS_Jord_Kalk!BQ$4,SUMIF(AI78:AJ78,"&lt;&gt;#VALUE!")),"#VALUE!")</f>
        <v>#VALUE!</v>
      </c>
      <c r="AI78" s="24" t="e">
        <f ca="1">_xlfn.IFS(INDIRECT("Eurofins!"&amp;SUBSTITUTE(ADDRESS(1,MATCH(AI$3,Eurofins!$2:$2,0),4),"1","")&amp;($AN$5+$A78))=0,"",INDIRECT("Eurofins!"&amp;SUBSTITUTE(ADDRESS(1,MATCH(AI$3,Eurofins!$2:$2,0),4),"1","")&amp;($AN$5+$A78))="nd","n.d.",LEFT(INDIRECT("Eurofins!"&amp;SUBSTITUTE(ADDRESS(1,MATCH(AI$3,Eurofins!$2:$2,0),4),"1","")&amp;($AN$5+$A78)),2)="&lt; ",IF(VALUE(SUBSTITUTE(SUBSTITUTE(INDIRECT("Eurofins!"&amp;SUBSTITUTE(ADDRESS(1,MATCH(AI$3,Eurofins!$2:$2,0),4),"1","")&amp;($AN$5+$A78))," ",""),"&lt;",""))*AI$2&lt;=BS$4,"&lt;"&amp;BS$4,"&lt;"&amp;VALUE(SUBSTITUTE(SUBSTITUTE(INDIRECT("Eurofins!"&amp;SUBSTITUTE(ADDRESS(1,MATCH(AI$3,Eurofins!$2:$2,0),4),"1","")&amp;($AN$5+$A78))," ",""),"&lt;",""))*AI$2),LEFT(INDIRECT("Eurofins!"&amp;SUBSTITUTE(ADDRESS(1,MATCH(AI$3,Eurofins!$2:$2,0),4),"1","")&amp;($AN$5+$A78)),1)="&lt;",IF(VALUE(SUBSTITUTE(SUBSTITUTE(INDIRECT("Eurofins!"&amp;SUBSTITUTE(ADDRESS(1,MATCH(AI$3,Eurofins!$2:$2,0),4),"1","")&amp;($AN$5+$A78))," ",""),"&lt;",""))*AI$2&lt;=BS$4,"&lt;"&amp;BS$4,"&lt;"&amp;VALUE(SUBSTITUTE(SUBSTITUTE(INDIRECT("Eurofins!"&amp;SUBSTITUTE(ADDRESS(1,MATCH(AI$3,Eurofins!$2:$2,0),4),"1","")&amp;($AN$5+$A78))," ",""),"&lt;",""))*AI$2),ISNUMBER(VALUE(INDIRECT("Eurofins!"&amp;SUBSTITUTE(ADDRESS(1,MATCH(AI$3,Eurofins!$2:$2,0),4),"1","")&amp;($AN$5+$A78)))),IF(VALUE(INDIRECT("Eurofins!"&amp;SUBSTITUTE(ADDRESS(1,MATCH(AI$3,Eurofins!$2:$2,0),4),"1","")&amp;($AN$5+$A78)))*AI$2&lt;=BS$4,"&lt;"&amp;BS$4,VALUE(INDIRECT("Eurofins!"&amp;SUBSTITUTE(ADDRESS(1,MATCH(AI$3,Eurofins!$2:$2,0),4),"1","")&amp;($AN$5+$A78)))))</f>
        <v>#N/A</v>
      </c>
      <c r="AJ78" s="24" t="e">
        <f ca="1">_xlfn.IFS(INDIRECT("Eurofins!"&amp;SUBSTITUTE(ADDRESS(1,MATCH(AJ$3,Eurofins!$2:$2,0),4),"1","")&amp;($AN$5+$A78))=0,"",INDIRECT("Eurofins!"&amp;SUBSTITUTE(ADDRESS(1,MATCH(AJ$3,Eurofins!$2:$2,0),4),"1","")&amp;($AN$5+$A78))="nd","n.d.",LEFT(INDIRECT("Eurofins!"&amp;SUBSTITUTE(ADDRESS(1,MATCH(AJ$3,Eurofins!$2:$2,0),4),"1","")&amp;($AN$5+$A78)),2)="&lt; ",IF(VALUE(SUBSTITUTE(SUBSTITUTE(INDIRECT("Eurofins!"&amp;SUBSTITUTE(ADDRESS(1,MATCH(AJ$3,Eurofins!$2:$2,0),4),"1","")&amp;($AN$5+$A78))," ",""),"&lt;",""))*AJ$2&lt;=BT$4,"&lt;"&amp;BT$4,"&lt;"&amp;VALUE(SUBSTITUTE(SUBSTITUTE(INDIRECT("Eurofins!"&amp;SUBSTITUTE(ADDRESS(1,MATCH(AJ$3,Eurofins!$2:$2,0),4),"1","")&amp;($AN$5+$A78))," ",""),"&lt;",""))*AJ$2),LEFT(INDIRECT("Eurofins!"&amp;SUBSTITUTE(ADDRESS(1,MATCH(AJ$3,Eurofins!$2:$2,0),4),"1","")&amp;($AN$5+$A78)),1)="&lt;",IF(VALUE(SUBSTITUTE(SUBSTITUTE(INDIRECT("Eurofins!"&amp;SUBSTITUTE(ADDRESS(1,MATCH(AJ$3,Eurofins!$2:$2,0),4),"1","")&amp;($AN$5+$A78))," ",""),"&lt;",""))*AJ$2&lt;=BT$4,"&lt;"&amp;BT$4,"&lt;"&amp;VALUE(SUBSTITUTE(SUBSTITUTE(INDIRECT("Eurofins!"&amp;SUBSTITUTE(ADDRESS(1,MATCH(AJ$3,Eurofins!$2:$2,0),4),"1","")&amp;($AN$5+$A78))," ",""),"&lt;",""))*AJ$2),ISNUMBER(VALUE(INDIRECT("Eurofins!"&amp;SUBSTITUTE(ADDRESS(1,MATCH(AJ$3,Eurofins!$2:$2,0),4),"1","")&amp;($AN$5+$A78)))),IF(VALUE(INDIRECT("Eurofins!"&amp;SUBSTITUTE(ADDRESS(1,MATCH(AJ$3,Eurofins!$2:$2,0),4),"1","")&amp;($AN$5+$A78)))*AJ$2&lt;=BT$4,"&lt;"&amp;BT$4,VALUE(INDIRECT("Eurofins!"&amp;SUBSTITUTE(ADDRESS(1,MATCH(AJ$3,Eurofins!$2:$2,0),4),"1","")&amp;($AN$5+$A78)))))</f>
        <v>#N/A</v>
      </c>
    </row>
    <row r="79" spans="1:36" x14ac:dyDescent="0.25">
      <c r="A79">
        <f t="shared" ca="1" si="9"/>
        <v>76</v>
      </c>
      <c r="B79" t="e">
        <f t="shared" ca="1" si="8"/>
        <v>#REF!</v>
      </c>
      <c r="C79" t="str">
        <f t="shared" ca="1" si="10"/>
        <v/>
      </c>
      <c r="D79" s="22" t="e">
        <f ca="1">IF(INDIRECT("Eurofins!"&amp;SUBSTITUTE(ADDRESS(1,MATCH(D$3,Eurofins!$2:$2,0),4),"1","")&amp;($AN$5+$A79))=0,"",INDIRECT("Eurofins!"&amp;SUBSTITUTE(ADDRESS(1,MATCH(D$3,Eurofins!$2:$2,0),4),"1","")&amp;($AN$5+$A79)))</f>
        <v>#N/A</v>
      </c>
      <c r="E79" s="22" t="e">
        <f ca="1">_xlfn.IFS(INDIRECT("Eurofins!"&amp;SUBSTITUTE(ADDRESS(1,MATCH(E$3,Eurofins!$2:$2,0),4),"1","")&amp;($AN$5+$A79))=0,"",INDIRECT("Eurofins!"&amp;SUBSTITUTE(ADDRESS(1,MATCH(E$3,Eurofins!$2:$2,0),4),"1","")&amp;($AN$5+$A79))="nd","n.d.",LEFT(INDIRECT("Eurofins!"&amp;SUBSTITUTE(ADDRESS(1,MATCH(E$3,Eurofins!$2:$2,0),4),"1","")&amp;($AN$5+$A79)),2)="&lt; ","&lt;&lt;",LEFT(INDIRECT("Eurofins!"&amp;SUBSTITUTE(ADDRESS(1,MATCH(E$3,Eurofins!$2:$2,0),4),"1","")&amp;($AN$5+$A79)),1)="&lt;","&lt;",NOT(ISERROR(VALUE(INDIRECT("Eurofins!"&amp;SUBSTITUTE(ADDRESS(1,MATCH(E$3,Eurofins!$2:$2,0),4),"1","")&amp;($AN$5+$A79))))),VALUE(INDIRECT("Eurofins!"&amp;SUBSTITUTE(ADDRESS(1,MATCH(E$3,Eurofins!$2:$2,0),4),"1","")&amp;($AN$5+$A79))))</f>
        <v>#N/A</v>
      </c>
      <c r="F79" s="22" t="e">
        <f ca="1">_xlfn.IFS(INDIRECT("Eurofins!"&amp;SUBSTITUTE(ADDRESS(1,MATCH(F$3,Eurofins!$2:$2,0),4),"1","")&amp;($AN$5+$A79))=0,"",INDIRECT("Eurofins!"&amp;SUBSTITUTE(ADDRESS(1,MATCH(F$3,Eurofins!$2:$2,0),4),"1","")&amp;($AN$5+$A79))="nd","n.d.",LEFT(INDIRECT("Eurofins!"&amp;SUBSTITUTE(ADDRESS(1,MATCH(F$3,Eurofins!$2:$2,0),4),"1","")&amp;($AN$5+$A79)),2)="&lt; ","&lt;&lt;",LEFT(INDIRECT("Eurofins!"&amp;SUBSTITUTE(ADDRESS(1,MATCH(F$3,Eurofins!$2:$2,0),4),"1","")&amp;($AN$5+$A79)),1)="&lt;","&lt;",NOT(ISERROR(VALUE(INDIRECT("Eurofins!"&amp;SUBSTITUTE(ADDRESS(1,MATCH(F$3,Eurofins!$2:$2,0),4),"1","")&amp;($AN$5+$A79))))),VALUE(INDIRECT("Eurofins!"&amp;SUBSTITUTE(ADDRESS(1,MATCH(F$3,Eurofins!$2:$2,0),4),"1","")&amp;($AN$5+$A79))))</f>
        <v>#N/A</v>
      </c>
      <c r="G79" s="24" t="e">
        <f ca="1" xml:space="preserve">
_xlfn.LET(_xlpm.GetVal,INDIRECT("Eurofins!"&amp;SUBSTITUTE(ADDRESS(1,MATCH(G$3,Eurofins!$2:$2,0),4),"1","")&amp;($AN$5+$A79)),_xlfn.IFS(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79" s="24" t="e">
        <f ca="1" xml:space="preserve">
_xlfn.LET(_xlpm.GetVal,INDIRECT("Eurofins!"&amp;SUBSTITUTE(ADDRESS(1,MATCH(H$3,Eurofins!$2:$2,0),4),"1","")&amp;($AN$5+$A79)),_xlfn.IFS(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79" s="24" t="e">
        <f ca="1" xml:space="preserve">
_xlfn.LET(_xlpm.GetVal,INDIRECT("Eurofins!"&amp;SUBSTITUTE(ADDRESS(1,MATCH(I$3,Eurofins!$2:$2,0),4),"1","")&amp;($AN$5+$A79)),_xlfn.IFS(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79" s="24" t="e">
        <f ca="1" xml:space="preserve">
_xlfn.LET(_xlpm.GetVal,INDIRECT("Eurofins!"&amp;SUBSTITUTE(ADDRESS(1,MATCH(J$3,Eurofins!$2:$2,0),4),"1","")&amp;($AN$5+$A79)),_xlfn.IFS(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79" s="24" t="e">
        <f ca="1" xml:space="preserve">
_xlfn.LET(_xlpm.GetVal,INDIRECT("Eurofins!"&amp;SUBSTITUTE(ADDRESS(1,MATCH(K$3,Eurofins!$2:$2,0),4),"1","")&amp;($AN$5+$A79)),_xlfn.IFS(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79" s="24" t="e">
        <f ca="1" xml:space="preserve">
_xlfn.LET(_xlpm.GetVal,INDIRECT("Eurofins!"&amp;SUBSTITUTE(ADDRESS(1,MATCH(L$3,Eurofins!$2:$2,0),4),"1","")&amp;($AN$5+$A79)),_xlfn.IFS(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79" s="24" t="e">
        <f ca="1" xml:space="preserve">
_xlfn.LET(_xlpm.GetVal,INDIRECT("Eurofins!"&amp;SUBSTITUTE(ADDRESS(1,MATCH(M$3,Eurofins!$2:$2,0),4),"1","")&amp;($AN$5+$A79)),_xlfn.IFS(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79" s="24" t="e">
        <f ca="1" xml:space="preserve">
_xlfn.LET(_xlpm.GetVal,INDIRECT("Eurofins!"&amp;SUBSTITUTE(ADDRESS(1,MATCH(N$3,Eurofins!$2:$2,0),4),"1","")&amp;($AN$5+$A79)),_xlfn.IFS(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79" s="24" t="e">
        <f ca="1" xml:space="preserve">
_xlfn.LET(_xlpm.GetVal,INDIRECT("Eurofins!"&amp;SUBSTITUTE(ADDRESS(1,MATCH(O$3,Eurofins!$2:$2,0),4),"1","")&amp;($AN$5+$A79)),_xlfn.IFS(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79" s="27" t="e">
        <f ca="1">_xlfn.LET(_xlpm.GetVal,INDIRECT("Eurofins!"&amp;SUBSTITUTE(ADDRESS(1,MATCH(P$3,Eurofins!$2:$2,0),4),"1","")&amp;($AN$5+$A79)),
_xlfn.IFS(
(_xlpm.GetVal)=0,
IF($AR$23,IF(INDIRECT("Eurofins!"&amp;$AR$28&amp;($AN$5+$A79))="nd","n.d.",VALUE(INDIRECT("Eurofins!"&amp;$AR$28&amp;($AN$5+$A79)))),""),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79" s="27" t="e">
        <f ca="1">_xlfn.LET(_xlpm.GetVal,INDIRECT("Eurofins!"&amp;SUBSTITUTE(ADDRESS(1,MATCH(Q$3,Eurofins!$2:$2,0),4),"1","")&amp;($AN$5+$A79)),
_xlfn.IFS(
(_xlpm.GetVal)=0,
IF($AR$15,IF(INDIRECT("Eurofins!"&amp;$AR$20&amp;($AN$5+$A79))="nd","n.d.",VALUE(INDIRECT("Eurofins!"&amp;$AR$20&amp;($AN$5+$A79)))),""),
(_xlpm.GetVal)="nd",
"n.d.",
LEFT(_xlpm.GetVal,1)="&lt;",
IF(Q77&lt;&gt;1,"&lt;"&amp;VALUE(SUBSTITUTE(SUBSTITUTE(_xlpm.GetVal,"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79" s="24" t="e">
        <f ca="1" xml:space="preserve">
_xlfn.LET(_xlpm.GetVal,INDIRECT("Eurofins!"&amp;SUBSTITUTE(ADDRESS(1,MATCH(R$3,Eurofins!$2:$2,0),4),"1","")&amp;($AN$5+$A79)),_xlfn.IFS(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79" s="24" t="e">
        <f ca="1" xml:space="preserve">
_xlfn.LET(_xlpm.GetVal,INDIRECT("Eurofins!"&amp;SUBSTITUTE(ADDRESS(1,MATCH(S$3,Eurofins!$2:$2,0),4),"1","")&amp;($AN$5+$A79)),_xlfn.IFS(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79" s="24" t="e">
        <f ca="1" xml:space="preserve">
_xlfn.LET(_xlpm.GetVal,INDIRECT("Eurofins!"&amp;SUBSTITUTE(ADDRESS(1,MATCH(T$3,Eurofins!$2:$2,0),4),"1","")&amp;($AN$5+$A79)),_xlfn.IFS(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79" s="24" t="e">
        <f ca="1" xml:space="preserve">
_xlfn.LET(_xlpm.GetVal,INDIRECT("Eurofins!"&amp;SUBSTITUTE(ADDRESS(1,MATCH(U$3,Eurofins!$2:$2,0),4),"1","")&amp;($AN$5+$A79)),_xlfn.IFS(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79" s="24" t="e">
        <f ca="1" xml:space="preserve">
_xlfn.LET(_xlpm.GetVal,INDIRECT("Eurofins!"&amp;SUBSTITUTE(ADDRESS(1,MATCH(V$3,Eurofins!$2:$2,0),4),"1","")&amp;($AN$5+$A79)),_xlfn.IFS(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79" s="24" t="e">
        <f ca="1" xml:space="preserve">
_xlfn.LET(_xlpm.GetVal,INDIRECT("Eurofins!"&amp;SUBSTITUTE(ADDRESS(1,MATCH(W$3,Eurofins!$2:$2,0),4),"1","")&amp;($AN$5+$A79)),_xlfn.IFS(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79" s="24" t="e">
        <f ca="1" xml:space="preserve">
_xlfn.LET(_xlpm.GetVal,INDIRECT("Eurofins!"&amp;SUBSTITUTE(ADDRESS(1,MATCH(X$3,Eurofins!$2:$2,0),4),"1","")&amp;($AN$5+$A79)),_xlfn.IFS(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79" s="24" t="e">
        <f ca="1" xml:space="preserve">
_xlfn.LET(_xlpm.GetVal,INDIRECT("Eurofins!"&amp;SUBSTITUTE(ADDRESS(1,MATCH(Y$3,Eurofins!$2:$2,0),4),"1","")&amp;($AN$5+$A79)),_xlfn.IFS(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79" s="24" t="e">
        <f ca="1" xml:space="preserve">
_xlfn.LET(_xlpm.GetVal,INDIRECT("Eurofins!"&amp;SUBSTITUTE(ADDRESS(1,MATCH(Z$3,Eurofins!$2:$2,0),4),"1","")&amp;($AN$5+$A79)),_xlfn.IFS(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79" s="24" t="e">
        <f ca="1" xml:space="preserve">
_xlfn.LET(_xlpm.GetVal,INDIRECT("Eurofins!"&amp;SUBSTITUTE(ADDRESS(1,MATCH(AA$3,Eurofins!$2:$2,0),4),"1","")&amp;($AN$5+$A79)),_xlfn.IFS(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79" s="24" t="e">
        <f ca="1" xml:space="preserve">
_xlfn.LET(_xlpm.GetVal,INDIRECT("Eurofins!"&amp;SUBSTITUTE(ADDRESS(1,MATCH(AB$3,Eurofins!$2:$2,0),4),"1","")&amp;($AN$5+$A79)),_xlfn.IFS(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79" s="24" t="e">
        <f ca="1" xml:space="preserve">
_xlfn.LET(_xlpm.GetVal,INDIRECT("Eurofins!"&amp;SUBSTITUTE(ADDRESS(1,MATCH(AC$3,Eurofins!$2:$2,0),4),"1","")&amp;($AN$5+$A79)),_xlfn.IFS(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79" s="24" t="e">
        <f ca="1" xml:space="preserve">
_xlfn.LET(_xlpm.GetVal,INDIRECT("Eurofins!"&amp;SUBSTITUTE(ADDRESS(1,MATCH(AD$3,Eurofins!$2:$2,0),4),"1","")&amp;($AN$5+$A79)),_xlfn.IFS(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79" s="24" t="e">
        <f ca="1" xml:space="preserve">
_xlfn.LET(_xlpm.GetVal,INDIRECT("Eurofins!"&amp;SUBSTITUTE(ADDRESS(1,MATCH(AE$3,Eurofins!$2:$2,0),4),"1","")&amp;($AN$5+$A79)),_xlfn.IFS(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79" s="24" t="e">
        <f ca="1" xml:space="preserve">
_xlfn.LET(_xlpm.GetVal,INDIRECT("Eurofins!"&amp;SUBSTITUTE(ADDRESS(1,MATCH(AF$3,Eurofins!$2:$2,0),4),"1","")&amp;($AN$5+$A79)),_xlfn.IFS(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79" s="24" t="e">
        <f ca="1" xml:space="preserve">
_xlfn.LET(_xlpm.GetVal,INDIRECT("Eurofins!"&amp;SUBSTITUTE(ADDRESS(1,MATCH(AG$3,Eurofins!$2:$2,0),4),"1","")&amp;($AN$5+$A79)),_xlfn.IFS(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79" s="25" t="str">
        <f ca="1">IF(SUMPRODUCT(--ISERROR(AI79:AJ79))&lt;2,IF(SUMIF(AI79:AJ79,"&lt;&gt;#VALUE!")&lt;=ALS_Jord_Kalk!BQ$4,"&lt;"&amp;ALS_Jord_Kalk!BQ$4,SUMIF(AI79:AJ79,"&lt;&gt;#VALUE!")),"#VALUE!")</f>
        <v>#VALUE!</v>
      </c>
      <c r="AI79" s="24" t="e">
        <f ca="1">_xlfn.IFS(INDIRECT("Eurofins!"&amp;SUBSTITUTE(ADDRESS(1,MATCH(AI$3,Eurofins!$2:$2,0),4),"1","")&amp;($AN$5+$A79))=0,"",INDIRECT("Eurofins!"&amp;SUBSTITUTE(ADDRESS(1,MATCH(AI$3,Eurofins!$2:$2,0),4),"1","")&amp;($AN$5+$A79))="nd","n.d.",LEFT(INDIRECT("Eurofins!"&amp;SUBSTITUTE(ADDRESS(1,MATCH(AI$3,Eurofins!$2:$2,0),4),"1","")&amp;($AN$5+$A79)),2)="&lt; ",IF(VALUE(SUBSTITUTE(SUBSTITUTE(INDIRECT("Eurofins!"&amp;SUBSTITUTE(ADDRESS(1,MATCH(AI$3,Eurofins!$2:$2,0),4),"1","")&amp;($AN$5+$A79))," ",""),"&lt;",""))*AI$2&lt;=BS$4,"&lt;"&amp;BS$4,"&lt;"&amp;VALUE(SUBSTITUTE(SUBSTITUTE(INDIRECT("Eurofins!"&amp;SUBSTITUTE(ADDRESS(1,MATCH(AI$3,Eurofins!$2:$2,0),4),"1","")&amp;($AN$5+$A79))," ",""),"&lt;",""))*AI$2),LEFT(INDIRECT("Eurofins!"&amp;SUBSTITUTE(ADDRESS(1,MATCH(AI$3,Eurofins!$2:$2,0),4),"1","")&amp;($AN$5+$A79)),1)="&lt;",IF(VALUE(SUBSTITUTE(SUBSTITUTE(INDIRECT("Eurofins!"&amp;SUBSTITUTE(ADDRESS(1,MATCH(AI$3,Eurofins!$2:$2,0),4),"1","")&amp;($AN$5+$A79))," ",""),"&lt;",""))*AI$2&lt;=BS$4,"&lt;"&amp;BS$4,"&lt;"&amp;VALUE(SUBSTITUTE(SUBSTITUTE(INDIRECT("Eurofins!"&amp;SUBSTITUTE(ADDRESS(1,MATCH(AI$3,Eurofins!$2:$2,0),4),"1","")&amp;($AN$5+$A79))," ",""),"&lt;",""))*AI$2),ISNUMBER(VALUE(INDIRECT("Eurofins!"&amp;SUBSTITUTE(ADDRESS(1,MATCH(AI$3,Eurofins!$2:$2,0),4),"1","")&amp;($AN$5+$A79)))),IF(VALUE(INDIRECT("Eurofins!"&amp;SUBSTITUTE(ADDRESS(1,MATCH(AI$3,Eurofins!$2:$2,0),4),"1","")&amp;($AN$5+$A79)))*AI$2&lt;=BS$4,"&lt;"&amp;BS$4,VALUE(INDIRECT("Eurofins!"&amp;SUBSTITUTE(ADDRESS(1,MATCH(AI$3,Eurofins!$2:$2,0),4),"1","")&amp;($AN$5+$A79)))))</f>
        <v>#N/A</v>
      </c>
      <c r="AJ79" s="24" t="e">
        <f ca="1">_xlfn.IFS(INDIRECT("Eurofins!"&amp;SUBSTITUTE(ADDRESS(1,MATCH(AJ$3,Eurofins!$2:$2,0),4),"1","")&amp;($AN$5+$A79))=0,"",INDIRECT("Eurofins!"&amp;SUBSTITUTE(ADDRESS(1,MATCH(AJ$3,Eurofins!$2:$2,0),4),"1","")&amp;($AN$5+$A79))="nd","n.d.",LEFT(INDIRECT("Eurofins!"&amp;SUBSTITUTE(ADDRESS(1,MATCH(AJ$3,Eurofins!$2:$2,0),4),"1","")&amp;($AN$5+$A79)),2)="&lt; ",IF(VALUE(SUBSTITUTE(SUBSTITUTE(INDIRECT("Eurofins!"&amp;SUBSTITUTE(ADDRESS(1,MATCH(AJ$3,Eurofins!$2:$2,0),4),"1","")&amp;($AN$5+$A79))," ",""),"&lt;",""))*AJ$2&lt;=BT$4,"&lt;"&amp;BT$4,"&lt;"&amp;VALUE(SUBSTITUTE(SUBSTITUTE(INDIRECT("Eurofins!"&amp;SUBSTITUTE(ADDRESS(1,MATCH(AJ$3,Eurofins!$2:$2,0),4),"1","")&amp;($AN$5+$A79))," ",""),"&lt;",""))*AJ$2),LEFT(INDIRECT("Eurofins!"&amp;SUBSTITUTE(ADDRESS(1,MATCH(AJ$3,Eurofins!$2:$2,0),4),"1","")&amp;($AN$5+$A79)),1)="&lt;",IF(VALUE(SUBSTITUTE(SUBSTITUTE(INDIRECT("Eurofins!"&amp;SUBSTITUTE(ADDRESS(1,MATCH(AJ$3,Eurofins!$2:$2,0),4),"1","")&amp;($AN$5+$A79))," ",""),"&lt;",""))*AJ$2&lt;=BT$4,"&lt;"&amp;BT$4,"&lt;"&amp;VALUE(SUBSTITUTE(SUBSTITUTE(INDIRECT("Eurofins!"&amp;SUBSTITUTE(ADDRESS(1,MATCH(AJ$3,Eurofins!$2:$2,0),4),"1","")&amp;($AN$5+$A79))," ",""),"&lt;",""))*AJ$2),ISNUMBER(VALUE(INDIRECT("Eurofins!"&amp;SUBSTITUTE(ADDRESS(1,MATCH(AJ$3,Eurofins!$2:$2,0),4),"1","")&amp;($AN$5+$A79)))),IF(VALUE(INDIRECT("Eurofins!"&amp;SUBSTITUTE(ADDRESS(1,MATCH(AJ$3,Eurofins!$2:$2,0),4),"1","")&amp;($AN$5+$A79)))*AJ$2&lt;=BT$4,"&lt;"&amp;BT$4,VALUE(INDIRECT("Eurofins!"&amp;SUBSTITUTE(ADDRESS(1,MATCH(AJ$3,Eurofins!$2:$2,0),4),"1","")&amp;($AN$5+$A79)))))</f>
        <v>#N/A</v>
      </c>
    </row>
    <row r="80" spans="1:36" x14ac:dyDescent="0.25">
      <c r="A80">
        <f t="shared" ca="1" si="9"/>
        <v>77</v>
      </c>
      <c r="B80" t="e">
        <f t="shared" ca="1" si="8"/>
        <v>#REF!</v>
      </c>
      <c r="C80" t="str">
        <f t="shared" ca="1" si="10"/>
        <v/>
      </c>
      <c r="D80" s="22" t="e">
        <f ca="1">IF(INDIRECT("Eurofins!"&amp;SUBSTITUTE(ADDRESS(1,MATCH(D$3,Eurofins!$2:$2,0),4),"1","")&amp;($AN$5+$A80))=0,"",INDIRECT("Eurofins!"&amp;SUBSTITUTE(ADDRESS(1,MATCH(D$3,Eurofins!$2:$2,0),4),"1","")&amp;($AN$5+$A80)))</f>
        <v>#N/A</v>
      </c>
      <c r="E80" s="22" t="e">
        <f ca="1">_xlfn.IFS(INDIRECT("Eurofins!"&amp;SUBSTITUTE(ADDRESS(1,MATCH(E$3,Eurofins!$2:$2,0),4),"1","")&amp;($AN$5+$A80))=0,"",INDIRECT("Eurofins!"&amp;SUBSTITUTE(ADDRESS(1,MATCH(E$3,Eurofins!$2:$2,0),4),"1","")&amp;($AN$5+$A80))="nd","n.d.",LEFT(INDIRECT("Eurofins!"&amp;SUBSTITUTE(ADDRESS(1,MATCH(E$3,Eurofins!$2:$2,0),4),"1","")&amp;($AN$5+$A80)),2)="&lt; ","&lt;&lt;",LEFT(INDIRECT("Eurofins!"&amp;SUBSTITUTE(ADDRESS(1,MATCH(E$3,Eurofins!$2:$2,0),4),"1","")&amp;($AN$5+$A80)),1)="&lt;","&lt;",NOT(ISERROR(VALUE(INDIRECT("Eurofins!"&amp;SUBSTITUTE(ADDRESS(1,MATCH(E$3,Eurofins!$2:$2,0),4),"1","")&amp;($AN$5+$A80))))),VALUE(INDIRECT("Eurofins!"&amp;SUBSTITUTE(ADDRESS(1,MATCH(E$3,Eurofins!$2:$2,0),4),"1","")&amp;($AN$5+$A80))))</f>
        <v>#N/A</v>
      </c>
      <c r="F80" s="22" t="e">
        <f ca="1">_xlfn.IFS(INDIRECT("Eurofins!"&amp;SUBSTITUTE(ADDRESS(1,MATCH(F$3,Eurofins!$2:$2,0),4),"1","")&amp;($AN$5+$A80))=0,"",INDIRECT("Eurofins!"&amp;SUBSTITUTE(ADDRESS(1,MATCH(F$3,Eurofins!$2:$2,0),4),"1","")&amp;($AN$5+$A80))="nd","n.d.",LEFT(INDIRECT("Eurofins!"&amp;SUBSTITUTE(ADDRESS(1,MATCH(F$3,Eurofins!$2:$2,0),4),"1","")&amp;($AN$5+$A80)),2)="&lt; ","&lt;&lt;",LEFT(INDIRECT("Eurofins!"&amp;SUBSTITUTE(ADDRESS(1,MATCH(F$3,Eurofins!$2:$2,0),4),"1","")&amp;($AN$5+$A80)),1)="&lt;","&lt;",NOT(ISERROR(VALUE(INDIRECT("Eurofins!"&amp;SUBSTITUTE(ADDRESS(1,MATCH(F$3,Eurofins!$2:$2,0),4),"1","")&amp;($AN$5+$A80))))),VALUE(INDIRECT("Eurofins!"&amp;SUBSTITUTE(ADDRESS(1,MATCH(F$3,Eurofins!$2:$2,0),4),"1","")&amp;($AN$5+$A80))))</f>
        <v>#N/A</v>
      </c>
      <c r="G80" s="24" t="e">
        <f ca="1" xml:space="preserve">
_xlfn.LET(_xlpm.GetVal,INDIRECT("Eurofins!"&amp;SUBSTITUTE(ADDRESS(1,MATCH(G$3,Eurofins!$2:$2,0),4),"1","")&amp;($AN$5+$A80)),_xlfn.IFS(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80" s="24" t="e">
        <f ca="1" xml:space="preserve">
_xlfn.LET(_xlpm.GetVal,INDIRECT("Eurofins!"&amp;SUBSTITUTE(ADDRESS(1,MATCH(H$3,Eurofins!$2:$2,0),4),"1","")&amp;($AN$5+$A80)),_xlfn.IFS(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80" s="24" t="e">
        <f ca="1" xml:space="preserve">
_xlfn.LET(_xlpm.GetVal,INDIRECT("Eurofins!"&amp;SUBSTITUTE(ADDRESS(1,MATCH(I$3,Eurofins!$2:$2,0),4),"1","")&amp;($AN$5+$A80)),_xlfn.IFS(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80" s="24" t="e">
        <f ca="1" xml:space="preserve">
_xlfn.LET(_xlpm.GetVal,INDIRECT("Eurofins!"&amp;SUBSTITUTE(ADDRESS(1,MATCH(J$3,Eurofins!$2:$2,0),4),"1","")&amp;($AN$5+$A80)),_xlfn.IFS(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80" s="24" t="e">
        <f ca="1" xml:space="preserve">
_xlfn.LET(_xlpm.GetVal,INDIRECT("Eurofins!"&amp;SUBSTITUTE(ADDRESS(1,MATCH(K$3,Eurofins!$2:$2,0),4),"1","")&amp;($AN$5+$A80)),_xlfn.IFS(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80" s="24" t="e">
        <f ca="1" xml:space="preserve">
_xlfn.LET(_xlpm.GetVal,INDIRECT("Eurofins!"&amp;SUBSTITUTE(ADDRESS(1,MATCH(L$3,Eurofins!$2:$2,0),4),"1","")&amp;($AN$5+$A80)),_xlfn.IFS(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80" s="24" t="e">
        <f ca="1" xml:space="preserve">
_xlfn.LET(_xlpm.GetVal,INDIRECT("Eurofins!"&amp;SUBSTITUTE(ADDRESS(1,MATCH(M$3,Eurofins!$2:$2,0),4),"1","")&amp;($AN$5+$A80)),_xlfn.IFS(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80" s="24" t="e">
        <f ca="1" xml:space="preserve">
_xlfn.LET(_xlpm.GetVal,INDIRECT("Eurofins!"&amp;SUBSTITUTE(ADDRESS(1,MATCH(N$3,Eurofins!$2:$2,0),4),"1","")&amp;($AN$5+$A80)),_xlfn.IFS(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80" s="24" t="e">
        <f ca="1" xml:space="preserve">
_xlfn.LET(_xlpm.GetVal,INDIRECT("Eurofins!"&amp;SUBSTITUTE(ADDRESS(1,MATCH(O$3,Eurofins!$2:$2,0),4),"1","")&amp;($AN$5+$A80)),_xlfn.IFS(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80" s="27" t="e">
        <f ca="1">_xlfn.LET(_xlpm.GetVal,INDIRECT("Eurofins!"&amp;SUBSTITUTE(ADDRESS(1,MATCH(P$3,Eurofins!$2:$2,0),4),"1","")&amp;($AN$5+$A80)),
_xlfn.IFS(
(_xlpm.GetVal)=0,
IF($AR$23,IF(INDIRECT("Eurofins!"&amp;$AR$28&amp;($AN$5+$A80))="nd","n.d.",VALUE(INDIRECT("Eurofins!"&amp;$AR$28&amp;($AN$5+$A80)))),""),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80" s="27" t="e">
        <f ca="1">_xlfn.LET(_xlpm.GetVal,INDIRECT("Eurofins!"&amp;SUBSTITUTE(ADDRESS(1,MATCH(Q$3,Eurofins!$2:$2,0),4),"1","")&amp;($AN$5+$A80)),
_xlfn.IFS(
(_xlpm.GetVal)=0,
IF($AR$15,IF(INDIRECT("Eurofins!"&amp;$AR$20&amp;($AN$5+$A80))="nd","n.d.",VALUE(INDIRECT("Eurofins!"&amp;$AR$20&amp;($AN$5+$A80)))),""),
(_xlpm.GetVal)="nd",
"n.d.",
LEFT(_xlpm.GetVal,1)="&lt;",
IF(Q78&lt;&gt;1,"&lt;"&amp;VALUE(SUBSTITUTE(SUBSTITUTE(_xlpm.GetVal,"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80" s="24" t="e">
        <f ca="1" xml:space="preserve">
_xlfn.LET(_xlpm.GetVal,INDIRECT("Eurofins!"&amp;SUBSTITUTE(ADDRESS(1,MATCH(R$3,Eurofins!$2:$2,0),4),"1","")&amp;($AN$5+$A80)),_xlfn.IFS(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80" s="24" t="e">
        <f ca="1" xml:space="preserve">
_xlfn.LET(_xlpm.GetVal,INDIRECT("Eurofins!"&amp;SUBSTITUTE(ADDRESS(1,MATCH(S$3,Eurofins!$2:$2,0),4),"1","")&amp;($AN$5+$A80)),_xlfn.IFS(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80" s="24" t="e">
        <f ca="1" xml:space="preserve">
_xlfn.LET(_xlpm.GetVal,INDIRECT("Eurofins!"&amp;SUBSTITUTE(ADDRESS(1,MATCH(T$3,Eurofins!$2:$2,0),4),"1","")&amp;($AN$5+$A80)),_xlfn.IFS(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80" s="24" t="e">
        <f ca="1" xml:space="preserve">
_xlfn.LET(_xlpm.GetVal,INDIRECT("Eurofins!"&amp;SUBSTITUTE(ADDRESS(1,MATCH(U$3,Eurofins!$2:$2,0),4),"1","")&amp;($AN$5+$A80)),_xlfn.IFS(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80" s="24" t="e">
        <f ca="1" xml:space="preserve">
_xlfn.LET(_xlpm.GetVal,INDIRECT("Eurofins!"&amp;SUBSTITUTE(ADDRESS(1,MATCH(V$3,Eurofins!$2:$2,0),4),"1","")&amp;($AN$5+$A80)),_xlfn.IFS(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80" s="24" t="e">
        <f ca="1" xml:space="preserve">
_xlfn.LET(_xlpm.GetVal,INDIRECT("Eurofins!"&amp;SUBSTITUTE(ADDRESS(1,MATCH(W$3,Eurofins!$2:$2,0),4),"1","")&amp;($AN$5+$A80)),_xlfn.IFS(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80" s="24" t="e">
        <f ca="1" xml:space="preserve">
_xlfn.LET(_xlpm.GetVal,INDIRECT("Eurofins!"&amp;SUBSTITUTE(ADDRESS(1,MATCH(X$3,Eurofins!$2:$2,0),4),"1","")&amp;($AN$5+$A80)),_xlfn.IFS(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80" s="24" t="e">
        <f ca="1" xml:space="preserve">
_xlfn.LET(_xlpm.GetVal,INDIRECT("Eurofins!"&amp;SUBSTITUTE(ADDRESS(1,MATCH(Y$3,Eurofins!$2:$2,0),4),"1","")&amp;($AN$5+$A80)),_xlfn.IFS(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80" s="24" t="e">
        <f ca="1" xml:space="preserve">
_xlfn.LET(_xlpm.GetVal,INDIRECT("Eurofins!"&amp;SUBSTITUTE(ADDRESS(1,MATCH(Z$3,Eurofins!$2:$2,0),4),"1","")&amp;($AN$5+$A80)),_xlfn.IFS(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80" s="24" t="e">
        <f ca="1" xml:space="preserve">
_xlfn.LET(_xlpm.GetVal,INDIRECT("Eurofins!"&amp;SUBSTITUTE(ADDRESS(1,MATCH(AA$3,Eurofins!$2:$2,0),4),"1","")&amp;($AN$5+$A80)),_xlfn.IFS(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80" s="24" t="e">
        <f ca="1" xml:space="preserve">
_xlfn.LET(_xlpm.GetVal,INDIRECT("Eurofins!"&amp;SUBSTITUTE(ADDRESS(1,MATCH(AB$3,Eurofins!$2:$2,0),4),"1","")&amp;($AN$5+$A80)),_xlfn.IFS(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80" s="24" t="e">
        <f ca="1" xml:space="preserve">
_xlfn.LET(_xlpm.GetVal,INDIRECT("Eurofins!"&amp;SUBSTITUTE(ADDRESS(1,MATCH(AC$3,Eurofins!$2:$2,0),4),"1","")&amp;($AN$5+$A80)),_xlfn.IFS(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80" s="24" t="e">
        <f ca="1" xml:space="preserve">
_xlfn.LET(_xlpm.GetVal,INDIRECT("Eurofins!"&amp;SUBSTITUTE(ADDRESS(1,MATCH(AD$3,Eurofins!$2:$2,0),4),"1","")&amp;($AN$5+$A80)),_xlfn.IFS(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80" s="24" t="e">
        <f ca="1" xml:space="preserve">
_xlfn.LET(_xlpm.GetVal,INDIRECT("Eurofins!"&amp;SUBSTITUTE(ADDRESS(1,MATCH(AE$3,Eurofins!$2:$2,0),4),"1","")&amp;($AN$5+$A80)),_xlfn.IFS(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80" s="24" t="e">
        <f ca="1" xml:space="preserve">
_xlfn.LET(_xlpm.GetVal,INDIRECT("Eurofins!"&amp;SUBSTITUTE(ADDRESS(1,MATCH(AF$3,Eurofins!$2:$2,0),4),"1","")&amp;($AN$5+$A80)),_xlfn.IFS(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80" s="24" t="e">
        <f ca="1" xml:space="preserve">
_xlfn.LET(_xlpm.GetVal,INDIRECT("Eurofins!"&amp;SUBSTITUTE(ADDRESS(1,MATCH(AG$3,Eurofins!$2:$2,0),4),"1","")&amp;($AN$5+$A80)),_xlfn.IFS(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80" s="25" t="str">
        <f ca="1">IF(SUMPRODUCT(--ISERROR(AI80:AJ80))&lt;2,IF(SUMIF(AI80:AJ80,"&lt;&gt;#VALUE!")&lt;=ALS_Jord_Kalk!BQ$4,"&lt;"&amp;ALS_Jord_Kalk!BQ$4,SUMIF(AI80:AJ80,"&lt;&gt;#VALUE!")),"#VALUE!")</f>
        <v>#VALUE!</v>
      </c>
      <c r="AI80" s="24" t="e">
        <f ca="1">_xlfn.IFS(INDIRECT("Eurofins!"&amp;SUBSTITUTE(ADDRESS(1,MATCH(AI$3,Eurofins!$2:$2,0),4),"1","")&amp;($AN$5+$A80))=0,"",INDIRECT("Eurofins!"&amp;SUBSTITUTE(ADDRESS(1,MATCH(AI$3,Eurofins!$2:$2,0),4),"1","")&amp;($AN$5+$A80))="nd","n.d.",LEFT(INDIRECT("Eurofins!"&amp;SUBSTITUTE(ADDRESS(1,MATCH(AI$3,Eurofins!$2:$2,0),4),"1","")&amp;($AN$5+$A80)),2)="&lt; ",IF(VALUE(SUBSTITUTE(SUBSTITUTE(INDIRECT("Eurofins!"&amp;SUBSTITUTE(ADDRESS(1,MATCH(AI$3,Eurofins!$2:$2,0),4),"1","")&amp;($AN$5+$A80))," ",""),"&lt;",""))*AI$2&lt;=BS$4,"&lt;"&amp;BS$4,"&lt;"&amp;VALUE(SUBSTITUTE(SUBSTITUTE(INDIRECT("Eurofins!"&amp;SUBSTITUTE(ADDRESS(1,MATCH(AI$3,Eurofins!$2:$2,0),4),"1","")&amp;($AN$5+$A80))," ",""),"&lt;",""))*AI$2),LEFT(INDIRECT("Eurofins!"&amp;SUBSTITUTE(ADDRESS(1,MATCH(AI$3,Eurofins!$2:$2,0),4),"1","")&amp;($AN$5+$A80)),1)="&lt;",IF(VALUE(SUBSTITUTE(SUBSTITUTE(INDIRECT("Eurofins!"&amp;SUBSTITUTE(ADDRESS(1,MATCH(AI$3,Eurofins!$2:$2,0),4),"1","")&amp;($AN$5+$A80))," ",""),"&lt;",""))*AI$2&lt;=BS$4,"&lt;"&amp;BS$4,"&lt;"&amp;VALUE(SUBSTITUTE(SUBSTITUTE(INDIRECT("Eurofins!"&amp;SUBSTITUTE(ADDRESS(1,MATCH(AI$3,Eurofins!$2:$2,0),4),"1","")&amp;($AN$5+$A80))," ",""),"&lt;",""))*AI$2),ISNUMBER(VALUE(INDIRECT("Eurofins!"&amp;SUBSTITUTE(ADDRESS(1,MATCH(AI$3,Eurofins!$2:$2,0),4),"1","")&amp;($AN$5+$A80)))),IF(VALUE(INDIRECT("Eurofins!"&amp;SUBSTITUTE(ADDRESS(1,MATCH(AI$3,Eurofins!$2:$2,0),4),"1","")&amp;($AN$5+$A80)))*AI$2&lt;=BS$4,"&lt;"&amp;BS$4,VALUE(INDIRECT("Eurofins!"&amp;SUBSTITUTE(ADDRESS(1,MATCH(AI$3,Eurofins!$2:$2,0),4),"1","")&amp;($AN$5+$A80)))))</f>
        <v>#N/A</v>
      </c>
      <c r="AJ80" s="24" t="e">
        <f ca="1">_xlfn.IFS(INDIRECT("Eurofins!"&amp;SUBSTITUTE(ADDRESS(1,MATCH(AJ$3,Eurofins!$2:$2,0),4),"1","")&amp;($AN$5+$A80))=0,"",INDIRECT("Eurofins!"&amp;SUBSTITUTE(ADDRESS(1,MATCH(AJ$3,Eurofins!$2:$2,0),4),"1","")&amp;($AN$5+$A80))="nd","n.d.",LEFT(INDIRECT("Eurofins!"&amp;SUBSTITUTE(ADDRESS(1,MATCH(AJ$3,Eurofins!$2:$2,0),4),"1","")&amp;($AN$5+$A80)),2)="&lt; ",IF(VALUE(SUBSTITUTE(SUBSTITUTE(INDIRECT("Eurofins!"&amp;SUBSTITUTE(ADDRESS(1,MATCH(AJ$3,Eurofins!$2:$2,0),4),"1","")&amp;($AN$5+$A80))," ",""),"&lt;",""))*AJ$2&lt;=BT$4,"&lt;"&amp;BT$4,"&lt;"&amp;VALUE(SUBSTITUTE(SUBSTITUTE(INDIRECT("Eurofins!"&amp;SUBSTITUTE(ADDRESS(1,MATCH(AJ$3,Eurofins!$2:$2,0),4),"1","")&amp;($AN$5+$A80))," ",""),"&lt;",""))*AJ$2),LEFT(INDIRECT("Eurofins!"&amp;SUBSTITUTE(ADDRESS(1,MATCH(AJ$3,Eurofins!$2:$2,0),4),"1","")&amp;($AN$5+$A80)),1)="&lt;",IF(VALUE(SUBSTITUTE(SUBSTITUTE(INDIRECT("Eurofins!"&amp;SUBSTITUTE(ADDRESS(1,MATCH(AJ$3,Eurofins!$2:$2,0),4),"1","")&amp;($AN$5+$A80))," ",""),"&lt;",""))*AJ$2&lt;=BT$4,"&lt;"&amp;BT$4,"&lt;"&amp;VALUE(SUBSTITUTE(SUBSTITUTE(INDIRECT("Eurofins!"&amp;SUBSTITUTE(ADDRESS(1,MATCH(AJ$3,Eurofins!$2:$2,0),4),"1","")&amp;($AN$5+$A80))," ",""),"&lt;",""))*AJ$2),ISNUMBER(VALUE(INDIRECT("Eurofins!"&amp;SUBSTITUTE(ADDRESS(1,MATCH(AJ$3,Eurofins!$2:$2,0),4),"1","")&amp;($AN$5+$A80)))),IF(VALUE(INDIRECT("Eurofins!"&amp;SUBSTITUTE(ADDRESS(1,MATCH(AJ$3,Eurofins!$2:$2,0),4),"1","")&amp;($AN$5+$A80)))*AJ$2&lt;=BT$4,"&lt;"&amp;BT$4,VALUE(INDIRECT("Eurofins!"&amp;SUBSTITUTE(ADDRESS(1,MATCH(AJ$3,Eurofins!$2:$2,0),4),"1","")&amp;($AN$5+$A80)))))</f>
        <v>#N/A</v>
      </c>
    </row>
    <row r="81" spans="1:36" x14ac:dyDescent="0.25">
      <c r="A81">
        <f t="shared" ca="1" si="9"/>
        <v>78</v>
      </c>
      <c r="B81" t="e">
        <f t="shared" ca="1" si="8"/>
        <v>#REF!</v>
      </c>
      <c r="C81" t="str">
        <f t="shared" ca="1" si="10"/>
        <v/>
      </c>
      <c r="D81" s="22" t="e">
        <f ca="1">IF(INDIRECT("Eurofins!"&amp;SUBSTITUTE(ADDRESS(1,MATCH(D$3,Eurofins!$2:$2,0),4),"1","")&amp;($AN$5+$A81))=0,"",INDIRECT("Eurofins!"&amp;SUBSTITUTE(ADDRESS(1,MATCH(D$3,Eurofins!$2:$2,0),4),"1","")&amp;($AN$5+$A81)))</f>
        <v>#N/A</v>
      </c>
      <c r="E81" s="22" t="e">
        <f ca="1">_xlfn.IFS(INDIRECT("Eurofins!"&amp;SUBSTITUTE(ADDRESS(1,MATCH(E$3,Eurofins!$2:$2,0),4),"1","")&amp;($AN$5+$A81))=0,"",INDIRECT("Eurofins!"&amp;SUBSTITUTE(ADDRESS(1,MATCH(E$3,Eurofins!$2:$2,0),4),"1","")&amp;($AN$5+$A81))="nd","n.d.",LEFT(INDIRECT("Eurofins!"&amp;SUBSTITUTE(ADDRESS(1,MATCH(E$3,Eurofins!$2:$2,0),4),"1","")&amp;($AN$5+$A81)),2)="&lt; ","&lt;&lt;",LEFT(INDIRECT("Eurofins!"&amp;SUBSTITUTE(ADDRESS(1,MATCH(E$3,Eurofins!$2:$2,0),4),"1","")&amp;($AN$5+$A81)),1)="&lt;","&lt;",NOT(ISERROR(VALUE(INDIRECT("Eurofins!"&amp;SUBSTITUTE(ADDRESS(1,MATCH(E$3,Eurofins!$2:$2,0),4),"1","")&amp;($AN$5+$A81))))),VALUE(INDIRECT("Eurofins!"&amp;SUBSTITUTE(ADDRESS(1,MATCH(E$3,Eurofins!$2:$2,0),4),"1","")&amp;($AN$5+$A81))))</f>
        <v>#N/A</v>
      </c>
      <c r="F81" s="22" t="e">
        <f ca="1">_xlfn.IFS(INDIRECT("Eurofins!"&amp;SUBSTITUTE(ADDRESS(1,MATCH(F$3,Eurofins!$2:$2,0),4),"1","")&amp;($AN$5+$A81))=0,"",INDIRECT("Eurofins!"&amp;SUBSTITUTE(ADDRESS(1,MATCH(F$3,Eurofins!$2:$2,0),4),"1","")&amp;($AN$5+$A81))="nd","n.d.",LEFT(INDIRECT("Eurofins!"&amp;SUBSTITUTE(ADDRESS(1,MATCH(F$3,Eurofins!$2:$2,0),4),"1","")&amp;($AN$5+$A81)),2)="&lt; ","&lt;&lt;",LEFT(INDIRECT("Eurofins!"&amp;SUBSTITUTE(ADDRESS(1,MATCH(F$3,Eurofins!$2:$2,0),4),"1","")&amp;($AN$5+$A81)),1)="&lt;","&lt;",NOT(ISERROR(VALUE(INDIRECT("Eurofins!"&amp;SUBSTITUTE(ADDRESS(1,MATCH(F$3,Eurofins!$2:$2,0),4),"1","")&amp;($AN$5+$A81))))),VALUE(INDIRECT("Eurofins!"&amp;SUBSTITUTE(ADDRESS(1,MATCH(F$3,Eurofins!$2:$2,0),4),"1","")&amp;($AN$5+$A81))))</f>
        <v>#N/A</v>
      </c>
      <c r="G81" s="24" t="e">
        <f ca="1" xml:space="preserve">
_xlfn.LET(_xlpm.GetVal,INDIRECT("Eurofins!"&amp;SUBSTITUTE(ADDRESS(1,MATCH(G$3,Eurofins!$2:$2,0),4),"1","")&amp;($AN$5+$A81)),_xlfn.IFS(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81" s="24" t="e">
        <f ca="1" xml:space="preserve">
_xlfn.LET(_xlpm.GetVal,INDIRECT("Eurofins!"&amp;SUBSTITUTE(ADDRESS(1,MATCH(H$3,Eurofins!$2:$2,0),4),"1","")&amp;($AN$5+$A81)),_xlfn.IFS(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81" s="24" t="e">
        <f ca="1" xml:space="preserve">
_xlfn.LET(_xlpm.GetVal,INDIRECT("Eurofins!"&amp;SUBSTITUTE(ADDRESS(1,MATCH(I$3,Eurofins!$2:$2,0),4),"1","")&amp;($AN$5+$A81)),_xlfn.IFS(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81" s="24" t="e">
        <f ca="1" xml:space="preserve">
_xlfn.LET(_xlpm.GetVal,INDIRECT("Eurofins!"&amp;SUBSTITUTE(ADDRESS(1,MATCH(J$3,Eurofins!$2:$2,0),4),"1","")&amp;($AN$5+$A81)),_xlfn.IFS(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81" s="24" t="e">
        <f ca="1" xml:space="preserve">
_xlfn.LET(_xlpm.GetVal,INDIRECT("Eurofins!"&amp;SUBSTITUTE(ADDRESS(1,MATCH(K$3,Eurofins!$2:$2,0),4),"1","")&amp;($AN$5+$A81)),_xlfn.IFS(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81" s="24" t="e">
        <f ca="1" xml:space="preserve">
_xlfn.LET(_xlpm.GetVal,INDIRECT("Eurofins!"&amp;SUBSTITUTE(ADDRESS(1,MATCH(L$3,Eurofins!$2:$2,0),4),"1","")&amp;($AN$5+$A81)),_xlfn.IFS(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81" s="24" t="e">
        <f ca="1" xml:space="preserve">
_xlfn.LET(_xlpm.GetVal,INDIRECT("Eurofins!"&amp;SUBSTITUTE(ADDRESS(1,MATCH(M$3,Eurofins!$2:$2,0),4),"1","")&amp;($AN$5+$A81)),_xlfn.IFS(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81" s="24" t="e">
        <f ca="1" xml:space="preserve">
_xlfn.LET(_xlpm.GetVal,INDIRECT("Eurofins!"&amp;SUBSTITUTE(ADDRESS(1,MATCH(N$3,Eurofins!$2:$2,0),4),"1","")&amp;($AN$5+$A81)),_xlfn.IFS(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81" s="24" t="e">
        <f ca="1" xml:space="preserve">
_xlfn.LET(_xlpm.GetVal,INDIRECT("Eurofins!"&amp;SUBSTITUTE(ADDRESS(1,MATCH(O$3,Eurofins!$2:$2,0),4),"1","")&amp;($AN$5+$A81)),_xlfn.IFS(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81" s="27" t="e">
        <f ca="1">_xlfn.LET(_xlpm.GetVal,INDIRECT("Eurofins!"&amp;SUBSTITUTE(ADDRESS(1,MATCH(P$3,Eurofins!$2:$2,0),4),"1","")&amp;($AN$5+$A81)),
_xlfn.IFS(
(_xlpm.GetVal)=0,
IF($AR$23,IF(INDIRECT("Eurofins!"&amp;$AR$28&amp;($AN$5+$A81))="nd","n.d.",VALUE(INDIRECT("Eurofins!"&amp;$AR$28&amp;($AN$5+$A81)))),""),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81" s="27" t="e">
        <f ca="1">_xlfn.LET(_xlpm.GetVal,INDIRECT("Eurofins!"&amp;SUBSTITUTE(ADDRESS(1,MATCH(Q$3,Eurofins!$2:$2,0),4),"1","")&amp;($AN$5+$A81)),
_xlfn.IFS(
(_xlpm.GetVal)=0,
IF($AR$15,IF(INDIRECT("Eurofins!"&amp;$AR$20&amp;($AN$5+$A81))="nd","n.d.",VALUE(INDIRECT("Eurofins!"&amp;$AR$20&amp;($AN$5+$A81)))),""),
(_xlpm.GetVal)="nd",
"n.d.",
LEFT(_xlpm.GetVal,1)="&lt;",
IF(Q79&lt;&gt;1,"&lt;"&amp;VALUE(SUBSTITUTE(SUBSTITUTE(_xlpm.GetVal,"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81" s="24" t="e">
        <f ca="1" xml:space="preserve">
_xlfn.LET(_xlpm.GetVal,INDIRECT("Eurofins!"&amp;SUBSTITUTE(ADDRESS(1,MATCH(R$3,Eurofins!$2:$2,0),4),"1","")&amp;($AN$5+$A81)),_xlfn.IFS(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81" s="24" t="e">
        <f ca="1" xml:space="preserve">
_xlfn.LET(_xlpm.GetVal,INDIRECT("Eurofins!"&amp;SUBSTITUTE(ADDRESS(1,MATCH(S$3,Eurofins!$2:$2,0),4),"1","")&amp;($AN$5+$A81)),_xlfn.IFS(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81" s="24" t="e">
        <f ca="1" xml:space="preserve">
_xlfn.LET(_xlpm.GetVal,INDIRECT("Eurofins!"&amp;SUBSTITUTE(ADDRESS(1,MATCH(T$3,Eurofins!$2:$2,0),4),"1","")&amp;($AN$5+$A81)),_xlfn.IFS(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81" s="24" t="e">
        <f ca="1" xml:space="preserve">
_xlfn.LET(_xlpm.GetVal,INDIRECT("Eurofins!"&amp;SUBSTITUTE(ADDRESS(1,MATCH(U$3,Eurofins!$2:$2,0),4),"1","")&amp;($AN$5+$A81)),_xlfn.IFS(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81" s="24" t="e">
        <f ca="1" xml:space="preserve">
_xlfn.LET(_xlpm.GetVal,INDIRECT("Eurofins!"&amp;SUBSTITUTE(ADDRESS(1,MATCH(V$3,Eurofins!$2:$2,0),4),"1","")&amp;($AN$5+$A81)),_xlfn.IFS(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81" s="24" t="e">
        <f ca="1" xml:space="preserve">
_xlfn.LET(_xlpm.GetVal,INDIRECT("Eurofins!"&amp;SUBSTITUTE(ADDRESS(1,MATCH(W$3,Eurofins!$2:$2,0),4),"1","")&amp;($AN$5+$A81)),_xlfn.IFS(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81" s="24" t="e">
        <f ca="1" xml:space="preserve">
_xlfn.LET(_xlpm.GetVal,INDIRECT("Eurofins!"&amp;SUBSTITUTE(ADDRESS(1,MATCH(X$3,Eurofins!$2:$2,0),4),"1","")&amp;($AN$5+$A81)),_xlfn.IFS(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81" s="24" t="e">
        <f ca="1" xml:space="preserve">
_xlfn.LET(_xlpm.GetVal,INDIRECT("Eurofins!"&amp;SUBSTITUTE(ADDRESS(1,MATCH(Y$3,Eurofins!$2:$2,0),4),"1","")&amp;($AN$5+$A81)),_xlfn.IFS(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81" s="24" t="e">
        <f ca="1" xml:space="preserve">
_xlfn.LET(_xlpm.GetVal,INDIRECT("Eurofins!"&amp;SUBSTITUTE(ADDRESS(1,MATCH(Z$3,Eurofins!$2:$2,0),4),"1","")&amp;($AN$5+$A81)),_xlfn.IFS(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81" s="24" t="e">
        <f ca="1" xml:space="preserve">
_xlfn.LET(_xlpm.GetVal,INDIRECT("Eurofins!"&amp;SUBSTITUTE(ADDRESS(1,MATCH(AA$3,Eurofins!$2:$2,0),4),"1","")&amp;($AN$5+$A81)),_xlfn.IFS(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81" s="24" t="e">
        <f ca="1" xml:space="preserve">
_xlfn.LET(_xlpm.GetVal,INDIRECT("Eurofins!"&amp;SUBSTITUTE(ADDRESS(1,MATCH(AB$3,Eurofins!$2:$2,0),4),"1","")&amp;($AN$5+$A81)),_xlfn.IFS(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81" s="24" t="e">
        <f ca="1" xml:space="preserve">
_xlfn.LET(_xlpm.GetVal,INDIRECT("Eurofins!"&amp;SUBSTITUTE(ADDRESS(1,MATCH(AC$3,Eurofins!$2:$2,0),4),"1","")&amp;($AN$5+$A81)),_xlfn.IFS(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81" s="24" t="e">
        <f ca="1" xml:space="preserve">
_xlfn.LET(_xlpm.GetVal,INDIRECT("Eurofins!"&amp;SUBSTITUTE(ADDRESS(1,MATCH(AD$3,Eurofins!$2:$2,0),4),"1","")&amp;($AN$5+$A81)),_xlfn.IFS(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81" s="24" t="e">
        <f ca="1" xml:space="preserve">
_xlfn.LET(_xlpm.GetVal,INDIRECT("Eurofins!"&amp;SUBSTITUTE(ADDRESS(1,MATCH(AE$3,Eurofins!$2:$2,0),4),"1","")&amp;($AN$5+$A81)),_xlfn.IFS(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81" s="24" t="e">
        <f ca="1" xml:space="preserve">
_xlfn.LET(_xlpm.GetVal,INDIRECT("Eurofins!"&amp;SUBSTITUTE(ADDRESS(1,MATCH(AF$3,Eurofins!$2:$2,0),4),"1","")&amp;($AN$5+$A81)),_xlfn.IFS(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81" s="24" t="e">
        <f ca="1" xml:space="preserve">
_xlfn.LET(_xlpm.GetVal,INDIRECT("Eurofins!"&amp;SUBSTITUTE(ADDRESS(1,MATCH(AG$3,Eurofins!$2:$2,0),4),"1","")&amp;($AN$5+$A81)),_xlfn.IFS(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81" s="25" t="str">
        <f ca="1">IF(SUMPRODUCT(--ISERROR(AI81:AJ81))&lt;2,IF(SUMIF(AI81:AJ81,"&lt;&gt;#VALUE!")&lt;=ALS_Jord_Kalk!BQ$4,"&lt;"&amp;ALS_Jord_Kalk!BQ$4,SUMIF(AI81:AJ81,"&lt;&gt;#VALUE!")),"#VALUE!")</f>
        <v>#VALUE!</v>
      </c>
      <c r="AI81" s="24" t="e">
        <f ca="1">_xlfn.IFS(INDIRECT("Eurofins!"&amp;SUBSTITUTE(ADDRESS(1,MATCH(AI$3,Eurofins!$2:$2,0),4),"1","")&amp;($AN$5+$A81))=0,"",INDIRECT("Eurofins!"&amp;SUBSTITUTE(ADDRESS(1,MATCH(AI$3,Eurofins!$2:$2,0),4),"1","")&amp;($AN$5+$A81))="nd","n.d.",LEFT(INDIRECT("Eurofins!"&amp;SUBSTITUTE(ADDRESS(1,MATCH(AI$3,Eurofins!$2:$2,0),4),"1","")&amp;($AN$5+$A81)),2)="&lt; ",IF(VALUE(SUBSTITUTE(SUBSTITUTE(INDIRECT("Eurofins!"&amp;SUBSTITUTE(ADDRESS(1,MATCH(AI$3,Eurofins!$2:$2,0),4),"1","")&amp;($AN$5+$A81))," ",""),"&lt;",""))*AI$2&lt;=BS$4,"&lt;"&amp;BS$4,"&lt;"&amp;VALUE(SUBSTITUTE(SUBSTITUTE(INDIRECT("Eurofins!"&amp;SUBSTITUTE(ADDRESS(1,MATCH(AI$3,Eurofins!$2:$2,0),4),"1","")&amp;($AN$5+$A81))," ",""),"&lt;",""))*AI$2),LEFT(INDIRECT("Eurofins!"&amp;SUBSTITUTE(ADDRESS(1,MATCH(AI$3,Eurofins!$2:$2,0),4),"1","")&amp;($AN$5+$A81)),1)="&lt;",IF(VALUE(SUBSTITUTE(SUBSTITUTE(INDIRECT("Eurofins!"&amp;SUBSTITUTE(ADDRESS(1,MATCH(AI$3,Eurofins!$2:$2,0),4),"1","")&amp;($AN$5+$A81))," ",""),"&lt;",""))*AI$2&lt;=BS$4,"&lt;"&amp;BS$4,"&lt;"&amp;VALUE(SUBSTITUTE(SUBSTITUTE(INDIRECT("Eurofins!"&amp;SUBSTITUTE(ADDRESS(1,MATCH(AI$3,Eurofins!$2:$2,0),4),"1","")&amp;($AN$5+$A81))," ",""),"&lt;",""))*AI$2),ISNUMBER(VALUE(INDIRECT("Eurofins!"&amp;SUBSTITUTE(ADDRESS(1,MATCH(AI$3,Eurofins!$2:$2,0),4),"1","")&amp;($AN$5+$A81)))),IF(VALUE(INDIRECT("Eurofins!"&amp;SUBSTITUTE(ADDRESS(1,MATCH(AI$3,Eurofins!$2:$2,0),4),"1","")&amp;($AN$5+$A81)))*AI$2&lt;=BS$4,"&lt;"&amp;BS$4,VALUE(INDIRECT("Eurofins!"&amp;SUBSTITUTE(ADDRESS(1,MATCH(AI$3,Eurofins!$2:$2,0),4),"1","")&amp;($AN$5+$A81)))))</f>
        <v>#N/A</v>
      </c>
      <c r="AJ81" s="24" t="e">
        <f ca="1">_xlfn.IFS(INDIRECT("Eurofins!"&amp;SUBSTITUTE(ADDRESS(1,MATCH(AJ$3,Eurofins!$2:$2,0),4),"1","")&amp;($AN$5+$A81))=0,"",INDIRECT("Eurofins!"&amp;SUBSTITUTE(ADDRESS(1,MATCH(AJ$3,Eurofins!$2:$2,0),4),"1","")&amp;($AN$5+$A81))="nd","n.d.",LEFT(INDIRECT("Eurofins!"&amp;SUBSTITUTE(ADDRESS(1,MATCH(AJ$3,Eurofins!$2:$2,0),4),"1","")&amp;($AN$5+$A81)),2)="&lt; ",IF(VALUE(SUBSTITUTE(SUBSTITUTE(INDIRECT("Eurofins!"&amp;SUBSTITUTE(ADDRESS(1,MATCH(AJ$3,Eurofins!$2:$2,0),4),"1","")&amp;($AN$5+$A81))," ",""),"&lt;",""))*AJ$2&lt;=BT$4,"&lt;"&amp;BT$4,"&lt;"&amp;VALUE(SUBSTITUTE(SUBSTITUTE(INDIRECT("Eurofins!"&amp;SUBSTITUTE(ADDRESS(1,MATCH(AJ$3,Eurofins!$2:$2,0),4),"1","")&amp;($AN$5+$A81))," ",""),"&lt;",""))*AJ$2),LEFT(INDIRECT("Eurofins!"&amp;SUBSTITUTE(ADDRESS(1,MATCH(AJ$3,Eurofins!$2:$2,0),4),"1","")&amp;($AN$5+$A81)),1)="&lt;",IF(VALUE(SUBSTITUTE(SUBSTITUTE(INDIRECT("Eurofins!"&amp;SUBSTITUTE(ADDRESS(1,MATCH(AJ$3,Eurofins!$2:$2,0),4),"1","")&amp;($AN$5+$A81))," ",""),"&lt;",""))*AJ$2&lt;=BT$4,"&lt;"&amp;BT$4,"&lt;"&amp;VALUE(SUBSTITUTE(SUBSTITUTE(INDIRECT("Eurofins!"&amp;SUBSTITUTE(ADDRESS(1,MATCH(AJ$3,Eurofins!$2:$2,0),4),"1","")&amp;($AN$5+$A81))," ",""),"&lt;",""))*AJ$2),ISNUMBER(VALUE(INDIRECT("Eurofins!"&amp;SUBSTITUTE(ADDRESS(1,MATCH(AJ$3,Eurofins!$2:$2,0),4),"1","")&amp;($AN$5+$A81)))),IF(VALUE(INDIRECT("Eurofins!"&amp;SUBSTITUTE(ADDRESS(1,MATCH(AJ$3,Eurofins!$2:$2,0),4),"1","")&amp;($AN$5+$A81)))*AJ$2&lt;=BT$4,"&lt;"&amp;BT$4,VALUE(INDIRECT("Eurofins!"&amp;SUBSTITUTE(ADDRESS(1,MATCH(AJ$3,Eurofins!$2:$2,0),4),"1","")&amp;($AN$5+$A81)))))</f>
        <v>#N/A</v>
      </c>
    </row>
    <row r="82" spans="1:36" x14ac:dyDescent="0.25">
      <c r="A82">
        <f t="shared" ca="1" si="9"/>
        <v>79</v>
      </c>
      <c r="B82" t="e">
        <f t="shared" ca="1" si="8"/>
        <v>#REF!</v>
      </c>
      <c r="C82" t="str">
        <f t="shared" ca="1" si="10"/>
        <v/>
      </c>
      <c r="D82" s="22" t="e">
        <f ca="1">IF(INDIRECT("Eurofins!"&amp;SUBSTITUTE(ADDRESS(1,MATCH(D$3,Eurofins!$2:$2,0),4),"1","")&amp;($AN$5+$A82))=0,"",INDIRECT("Eurofins!"&amp;SUBSTITUTE(ADDRESS(1,MATCH(D$3,Eurofins!$2:$2,0),4),"1","")&amp;($AN$5+$A82)))</f>
        <v>#N/A</v>
      </c>
      <c r="E82" s="22" t="e">
        <f ca="1">_xlfn.IFS(INDIRECT("Eurofins!"&amp;SUBSTITUTE(ADDRESS(1,MATCH(E$3,Eurofins!$2:$2,0),4),"1","")&amp;($AN$5+$A82))=0,"",INDIRECT("Eurofins!"&amp;SUBSTITUTE(ADDRESS(1,MATCH(E$3,Eurofins!$2:$2,0),4),"1","")&amp;($AN$5+$A82))="nd","n.d.",LEFT(INDIRECT("Eurofins!"&amp;SUBSTITUTE(ADDRESS(1,MATCH(E$3,Eurofins!$2:$2,0),4),"1","")&amp;($AN$5+$A82)),2)="&lt; ","&lt;&lt;",LEFT(INDIRECT("Eurofins!"&amp;SUBSTITUTE(ADDRESS(1,MATCH(E$3,Eurofins!$2:$2,0),4),"1","")&amp;($AN$5+$A82)),1)="&lt;","&lt;",NOT(ISERROR(VALUE(INDIRECT("Eurofins!"&amp;SUBSTITUTE(ADDRESS(1,MATCH(E$3,Eurofins!$2:$2,0),4),"1","")&amp;($AN$5+$A82))))),VALUE(INDIRECT("Eurofins!"&amp;SUBSTITUTE(ADDRESS(1,MATCH(E$3,Eurofins!$2:$2,0),4),"1","")&amp;($AN$5+$A82))))</f>
        <v>#N/A</v>
      </c>
      <c r="F82" s="22" t="e">
        <f ca="1">_xlfn.IFS(INDIRECT("Eurofins!"&amp;SUBSTITUTE(ADDRESS(1,MATCH(F$3,Eurofins!$2:$2,0),4),"1","")&amp;($AN$5+$A82))=0,"",INDIRECT("Eurofins!"&amp;SUBSTITUTE(ADDRESS(1,MATCH(F$3,Eurofins!$2:$2,0),4),"1","")&amp;($AN$5+$A82))="nd","n.d.",LEFT(INDIRECT("Eurofins!"&amp;SUBSTITUTE(ADDRESS(1,MATCH(F$3,Eurofins!$2:$2,0),4),"1","")&amp;($AN$5+$A82)),2)="&lt; ","&lt;&lt;",LEFT(INDIRECT("Eurofins!"&amp;SUBSTITUTE(ADDRESS(1,MATCH(F$3,Eurofins!$2:$2,0),4),"1","")&amp;($AN$5+$A82)),1)="&lt;","&lt;",NOT(ISERROR(VALUE(INDIRECT("Eurofins!"&amp;SUBSTITUTE(ADDRESS(1,MATCH(F$3,Eurofins!$2:$2,0),4),"1","")&amp;($AN$5+$A82))))),VALUE(INDIRECT("Eurofins!"&amp;SUBSTITUTE(ADDRESS(1,MATCH(F$3,Eurofins!$2:$2,0),4),"1","")&amp;($AN$5+$A82))))</f>
        <v>#N/A</v>
      </c>
      <c r="G82" s="24" t="e">
        <f ca="1" xml:space="preserve">
_xlfn.LET(_xlpm.GetVal,INDIRECT("Eurofins!"&amp;SUBSTITUTE(ADDRESS(1,MATCH(G$3,Eurofins!$2:$2,0),4),"1","")&amp;($AN$5+$A82)),_xlfn.IFS(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82" s="24" t="e">
        <f ca="1" xml:space="preserve">
_xlfn.LET(_xlpm.GetVal,INDIRECT("Eurofins!"&amp;SUBSTITUTE(ADDRESS(1,MATCH(H$3,Eurofins!$2:$2,0),4),"1","")&amp;($AN$5+$A82)),_xlfn.IFS(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82" s="24" t="e">
        <f ca="1" xml:space="preserve">
_xlfn.LET(_xlpm.GetVal,INDIRECT("Eurofins!"&amp;SUBSTITUTE(ADDRESS(1,MATCH(I$3,Eurofins!$2:$2,0),4),"1","")&amp;($AN$5+$A82)),_xlfn.IFS(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82" s="24" t="e">
        <f ca="1" xml:space="preserve">
_xlfn.LET(_xlpm.GetVal,INDIRECT("Eurofins!"&amp;SUBSTITUTE(ADDRESS(1,MATCH(J$3,Eurofins!$2:$2,0),4),"1","")&amp;($AN$5+$A82)),_xlfn.IFS(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82" s="24" t="e">
        <f ca="1" xml:space="preserve">
_xlfn.LET(_xlpm.GetVal,INDIRECT("Eurofins!"&amp;SUBSTITUTE(ADDRESS(1,MATCH(K$3,Eurofins!$2:$2,0),4),"1","")&amp;($AN$5+$A82)),_xlfn.IFS(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82" s="24" t="e">
        <f ca="1" xml:space="preserve">
_xlfn.LET(_xlpm.GetVal,INDIRECT("Eurofins!"&amp;SUBSTITUTE(ADDRESS(1,MATCH(L$3,Eurofins!$2:$2,0),4),"1","")&amp;($AN$5+$A82)),_xlfn.IFS(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82" s="24" t="e">
        <f ca="1" xml:space="preserve">
_xlfn.LET(_xlpm.GetVal,INDIRECT("Eurofins!"&amp;SUBSTITUTE(ADDRESS(1,MATCH(M$3,Eurofins!$2:$2,0),4),"1","")&amp;($AN$5+$A82)),_xlfn.IFS(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82" s="24" t="e">
        <f ca="1" xml:space="preserve">
_xlfn.LET(_xlpm.GetVal,INDIRECT("Eurofins!"&amp;SUBSTITUTE(ADDRESS(1,MATCH(N$3,Eurofins!$2:$2,0),4),"1","")&amp;($AN$5+$A82)),_xlfn.IFS(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82" s="24" t="e">
        <f ca="1" xml:space="preserve">
_xlfn.LET(_xlpm.GetVal,INDIRECT("Eurofins!"&amp;SUBSTITUTE(ADDRESS(1,MATCH(O$3,Eurofins!$2:$2,0),4),"1","")&amp;($AN$5+$A82)),_xlfn.IFS(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82" s="27" t="e">
        <f ca="1">_xlfn.LET(_xlpm.GetVal,INDIRECT("Eurofins!"&amp;SUBSTITUTE(ADDRESS(1,MATCH(P$3,Eurofins!$2:$2,0),4),"1","")&amp;($AN$5+$A82)),
_xlfn.IFS(
(_xlpm.GetVal)=0,
IF($AR$23,IF(INDIRECT("Eurofins!"&amp;$AR$28&amp;($AN$5+$A82))="nd","n.d.",VALUE(INDIRECT("Eurofins!"&amp;$AR$28&amp;($AN$5+$A82)))),""),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82" s="27" t="e">
        <f ca="1">_xlfn.LET(_xlpm.GetVal,INDIRECT("Eurofins!"&amp;SUBSTITUTE(ADDRESS(1,MATCH(Q$3,Eurofins!$2:$2,0),4),"1","")&amp;($AN$5+$A82)),
_xlfn.IFS(
(_xlpm.GetVal)=0,
IF($AR$15,IF(INDIRECT("Eurofins!"&amp;$AR$20&amp;($AN$5+$A82))="nd","n.d.",VALUE(INDIRECT("Eurofins!"&amp;$AR$20&amp;($AN$5+$A82)))),""),
(_xlpm.GetVal)="nd",
"n.d.",
LEFT(_xlpm.GetVal,1)="&lt;",
IF(Q80&lt;&gt;1,"&lt;"&amp;VALUE(SUBSTITUTE(SUBSTITUTE(_xlpm.GetVal,"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82" s="24" t="e">
        <f ca="1" xml:space="preserve">
_xlfn.LET(_xlpm.GetVal,INDIRECT("Eurofins!"&amp;SUBSTITUTE(ADDRESS(1,MATCH(R$3,Eurofins!$2:$2,0),4),"1","")&amp;($AN$5+$A82)),_xlfn.IFS(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82" s="24" t="e">
        <f ca="1" xml:space="preserve">
_xlfn.LET(_xlpm.GetVal,INDIRECT("Eurofins!"&amp;SUBSTITUTE(ADDRESS(1,MATCH(S$3,Eurofins!$2:$2,0),4),"1","")&amp;($AN$5+$A82)),_xlfn.IFS(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82" s="24" t="e">
        <f ca="1" xml:space="preserve">
_xlfn.LET(_xlpm.GetVal,INDIRECT("Eurofins!"&amp;SUBSTITUTE(ADDRESS(1,MATCH(T$3,Eurofins!$2:$2,0),4),"1","")&amp;($AN$5+$A82)),_xlfn.IFS(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82" s="24" t="e">
        <f ca="1" xml:space="preserve">
_xlfn.LET(_xlpm.GetVal,INDIRECT("Eurofins!"&amp;SUBSTITUTE(ADDRESS(1,MATCH(U$3,Eurofins!$2:$2,0),4),"1","")&amp;($AN$5+$A82)),_xlfn.IFS(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82" s="24" t="e">
        <f ca="1" xml:space="preserve">
_xlfn.LET(_xlpm.GetVal,INDIRECT("Eurofins!"&amp;SUBSTITUTE(ADDRESS(1,MATCH(V$3,Eurofins!$2:$2,0),4),"1","")&amp;($AN$5+$A82)),_xlfn.IFS(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82" s="24" t="e">
        <f ca="1" xml:space="preserve">
_xlfn.LET(_xlpm.GetVal,INDIRECT("Eurofins!"&amp;SUBSTITUTE(ADDRESS(1,MATCH(W$3,Eurofins!$2:$2,0),4),"1","")&amp;($AN$5+$A82)),_xlfn.IFS(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82" s="24" t="e">
        <f ca="1" xml:space="preserve">
_xlfn.LET(_xlpm.GetVal,INDIRECT("Eurofins!"&amp;SUBSTITUTE(ADDRESS(1,MATCH(X$3,Eurofins!$2:$2,0),4),"1","")&amp;($AN$5+$A82)),_xlfn.IFS(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82" s="24" t="e">
        <f ca="1" xml:space="preserve">
_xlfn.LET(_xlpm.GetVal,INDIRECT("Eurofins!"&amp;SUBSTITUTE(ADDRESS(1,MATCH(Y$3,Eurofins!$2:$2,0),4),"1","")&amp;($AN$5+$A82)),_xlfn.IFS(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82" s="24" t="e">
        <f ca="1" xml:space="preserve">
_xlfn.LET(_xlpm.GetVal,INDIRECT("Eurofins!"&amp;SUBSTITUTE(ADDRESS(1,MATCH(Z$3,Eurofins!$2:$2,0),4),"1","")&amp;($AN$5+$A82)),_xlfn.IFS(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82" s="24" t="e">
        <f ca="1" xml:space="preserve">
_xlfn.LET(_xlpm.GetVal,INDIRECT("Eurofins!"&amp;SUBSTITUTE(ADDRESS(1,MATCH(AA$3,Eurofins!$2:$2,0),4),"1","")&amp;($AN$5+$A82)),_xlfn.IFS(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82" s="24" t="e">
        <f ca="1" xml:space="preserve">
_xlfn.LET(_xlpm.GetVal,INDIRECT("Eurofins!"&amp;SUBSTITUTE(ADDRESS(1,MATCH(AB$3,Eurofins!$2:$2,0),4),"1","")&amp;($AN$5+$A82)),_xlfn.IFS(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82" s="24" t="e">
        <f ca="1" xml:space="preserve">
_xlfn.LET(_xlpm.GetVal,INDIRECT("Eurofins!"&amp;SUBSTITUTE(ADDRESS(1,MATCH(AC$3,Eurofins!$2:$2,0),4),"1","")&amp;($AN$5+$A82)),_xlfn.IFS(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82" s="24" t="e">
        <f ca="1" xml:space="preserve">
_xlfn.LET(_xlpm.GetVal,INDIRECT("Eurofins!"&amp;SUBSTITUTE(ADDRESS(1,MATCH(AD$3,Eurofins!$2:$2,0),4),"1","")&amp;($AN$5+$A82)),_xlfn.IFS(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82" s="24" t="e">
        <f ca="1" xml:space="preserve">
_xlfn.LET(_xlpm.GetVal,INDIRECT("Eurofins!"&amp;SUBSTITUTE(ADDRESS(1,MATCH(AE$3,Eurofins!$2:$2,0),4),"1","")&amp;($AN$5+$A82)),_xlfn.IFS(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82" s="24" t="e">
        <f ca="1" xml:space="preserve">
_xlfn.LET(_xlpm.GetVal,INDIRECT("Eurofins!"&amp;SUBSTITUTE(ADDRESS(1,MATCH(AF$3,Eurofins!$2:$2,0),4),"1","")&amp;($AN$5+$A82)),_xlfn.IFS(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82" s="24" t="e">
        <f ca="1" xml:space="preserve">
_xlfn.LET(_xlpm.GetVal,INDIRECT("Eurofins!"&amp;SUBSTITUTE(ADDRESS(1,MATCH(AG$3,Eurofins!$2:$2,0),4),"1","")&amp;($AN$5+$A82)),_xlfn.IFS(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82" s="25" t="str">
        <f ca="1">IF(SUMPRODUCT(--ISERROR(AI82:AJ82))&lt;2,IF(SUMIF(AI82:AJ82,"&lt;&gt;#VALUE!")&lt;=ALS_Jord_Kalk!BQ$4,"&lt;"&amp;ALS_Jord_Kalk!BQ$4,SUMIF(AI82:AJ82,"&lt;&gt;#VALUE!")),"#VALUE!")</f>
        <v>#VALUE!</v>
      </c>
      <c r="AI82" s="24" t="e">
        <f ca="1">_xlfn.IFS(INDIRECT("Eurofins!"&amp;SUBSTITUTE(ADDRESS(1,MATCH(AI$3,Eurofins!$2:$2,0),4),"1","")&amp;($AN$5+$A82))=0,"",INDIRECT("Eurofins!"&amp;SUBSTITUTE(ADDRESS(1,MATCH(AI$3,Eurofins!$2:$2,0),4),"1","")&amp;($AN$5+$A82))="nd","n.d.",LEFT(INDIRECT("Eurofins!"&amp;SUBSTITUTE(ADDRESS(1,MATCH(AI$3,Eurofins!$2:$2,0),4),"1","")&amp;($AN$5+$A82)),2)="&lt; ",IF(VALUE(SUBSTITUTE(SUBSTITUTE(INDIRECT("Eurofins!"&amp;SUBSTITUTE(ADDRESS(1,MATCH(AI$3,Eurofins!$2:$2,0),4),"1","")&amp;($AN$5+$A82))," ",""),"&lt;",""))*AI$2&lt;=BS$4,"&lt;"&amp;BS$4,"&lt;"&amp;VALUE(SUBSTITUTE(SUBSTITUTE(INDIRECT("Eurofins!"&amp;SUBSTITUTE(ADDRESS(1,MATCH(AI$3,Eurofins!$2:$2,0),4),"1","")&amp;($AN$5+$A82))," ",""),"&lt;",""))*AI$2),LEFT(INDIRECT("Eurofins!"&amp;SUBSTITUTE(ADDRESS(1,MATCH(AI$3,Eurofins!$2:$2,0),4),"1","")&amp;($AN$5+$A82)),1)="&lt;",IF(VALUE(SUBSTITUTE(SUBSTITUTE(INDIRECT("Eurofins!"&amp;SUBSTITUTE(ADDRESS(1,MATCH(AI$3,Eurofins!$2:$2,0),4),"1","")&amp;($AN$5+$A82))," ",""),"&lt;",""))*AI$2&lt;=BS$4,"&lt;"&amp;BS$4,"&lt;"&amp;VALUE(SUBSTITUTE(SUBSTITUTE(INDIRECT("Eurofins!"&amp;SUBSTITUTE(ADDRESS(1,MATCH(AI$3,Eurofins!$2:$2,0),4),"1","")&amp;($AN$5+$A82))," ",""),"&lt;",""))*AI$2),ISNUMBER(VALUE(INDIRECT("Eurofins!"&amp;SUBSTITUTE(ADDRESS(1,MATCH(AI$3,Eurofins!$2:$2,0),4),"1","")&amp;($AN$5+$A82)))),IF(VALUE(INDIRECT("Eurofins!"&amp;SUBSTITUTE(ADDRESS(1,MATCH(AI$3,Eurofins!$2:$2,0),4),"1","")&amp;($AN$5+$A82)))*AI$2&lt;=BS$4,"&lt;"&amp;BS$4,VALUE(INDIRECT("Eurofins!"&amp;SUBSTITUTE(ADDRESS(1,MATCH(AI$3,Eurofins!$2:$2,0),4),"1","")&amp;($AN$5+$A82)))))</f>
        <v>#N/A</v>
      </c>
      <c r="AJ82" s="24" t="e">
        <f ca="1">_xlfn.IFS(INDIRECT("Eurofins!"&amp;SUBSTITUTE(ADDRESS(1,MATCH(AJ$3,Eurofins!$2:$2,0),4),"1","")&amp;($AN$5+$A82))=0,"",INDIRECT("Eurofins!"&amp;SUBSTITUTE(ADDRESS(1,MATCH(AJ$3,Eurofins!$2:$2,0),4),"1","")&amp;($AN$5+$A82))="nd","n.d.",LEFT(INDIRECT("Eurofins!"&amp;SUBSTITUTE(ADDRESS(1,MATCH(AJ$3,Eurofins!$2:$2,0),4),"1","")&amp;($AN$5+$A82)),2)="&lt; ",IF(VALUE(SUBSTITUTE(SUBSTITUTE(INDIRECT("Eurofins!"&amp;SUBSTITUTE(ADDRESS(1,MATCH(AJ$3,Eurofins!$2:$2,0),4),"1","")&amp;($AN$5+$A82))," ",""),"&lt;",""))*AJ$2&lt;=BT$4,"&lt;"&amp;BT$4,"&lt;"&amp;VALUE(SUBSTITUTE(SUBSTITUTE(INDIRECT("Eurofins!"&amp;SUBSTITUTE(ADDRESS(1,MATCH(AJ$3,Eurofins!$2:$2,0),4),"1","")&amp;($AN$5+$A82))," ",""),"&lt;",""))*AJ$2),LEFT(INDIRECT("Eurofins!"&amp;SUBSTITUTE(ADDRESS(1,MATCH(AJ$3,Eurofins!$2:$2,0),4),"1","")&amp;($AN$5+$A82)),1)="&lt;",IF(VALUE(SUBSTITUTE(SUBSTITUTE(INDIRECT("Eurofins!"&amp;SUBSTITUTE(ADDRESS(1,MATCH(AJ$3,Eurofins!$2:$2,0),4),"1","")&amp;($AN$5+$A82))," ",""),"&lt;",""))*AJ$2&lt;=BT$4,"&lt;"&amp;BT$4,"&lt;"&amp;VALUE(SUBSTITUTE(SUBSTITUTE(INDIRECT("Eurofins!"&amp;SUBSTITUTE(ADDRESS(1,MATCH(AJ$3,Eurofins!$2:$2,0),4),"1","")&amp;($AN$5+$A82))," ",""),"&lt;",""))*AJ$2),ISNUMBER(VALUE(INDIRECT("Eurofins!"&amp;SUBSTITUTE(ADDRESS(1,MATCH(AJ$3,Eurofins!$2:$2,0),4),"1","")&amp;($AN$5+$A82)))),IF(VALUE(INDIRECT("Eurofins!"&amp;SUBSTITUTE(ADDRESS(1,MATCH(AJ$3,Eurofins!$2:$2,0),4),"1","")&amp;($AN$5+$A82)))*AJ$2&lt;=BT$4,"&lt;"&amp;BT$4,VALUE(INDIRECT("Eurofins!"&amp;SUBSTITUTE(ADDRESS(1,MATCH(AJ$3,Eurofins!$2:$2,0),4),"1","")&amp;($AN$5+$A82)))))</f>
        <v>#N/A</v>
      </c>
    </row>
    <row r="83" spans="1:36" x14ac:dyDescent="0.25">
      <c r="A83">
        <f t="shared" ca="1" si="9"/>
        <v>80</v>
      </c>
      <c r="B83" t="e">
        <f t="shared" ca="1" si="8"/>
        <v>#REF!</v>
      </c>
      <c r="C83" t="str">
        <f t="shared" ca="1" si="10"/>
        <v/>
      </c>
      <c r="D83" s="22" t="e">
        <f ca="1">IF(INDIRECT("Eurofins!"&amp;SUBSTITUTE(ADDRESS(1,MATCH(D$3,Eurofins!$2:$2,0),4),"1","")&amp;($AN$5+$A83))=0,"",INDIRECT("Eurofins!"&amp;SUBSTITUTE(ADDRESS(1,MATCH(D$3,Eurofins!$2:$2,0),4),"1","")&amp;($AN$5+$A83)))</f>
        <v>#N/A</v>
      </c>
      <c r="E83" s="22" t="e">
        <f ca="1">_xlfn.IFS(INDIRECT("Eurofins!"&amp;SUBSTITUTE(ADDRESS(1,MATCH(E$3,Eurofins!$2:$2,0),4),"1","")&amp;($AN$5+$A83))=0,"",INDIRECT("Eurofins!"&amp;SUBSTITUTE(ADDRESS(1,MATCH(E$3,Eurofins!$2:$2,0),4),"1","")&amp;($AN$5+$A83))="nd","n.d.",LEFT(INDIRECT("Eurofins!"&amp;SUBSTITUTE(ADDRESS(1,MATCH(E$3,Eurofins!$2:$2,0),4),"1","")&amp;($AN$5+$A83)),2)="&lt; ","&lt;&lt;",LEFT(INDIRECT("Eurofins!"&amp;SUBSTITUTE(ADDRESS(1,MATCH(E$3,Eurofins!$2:$2,0),4),"1","")&amp;($AN$5+$A83)),1)="&lt;","&lt;",NOT(ISERROR(VALUE(INDIRECT("Eurofins!"&amp;SUBSTITUTE(ADDRESS(1,MATCH(E$3,Eurofins!$2:$2,0),4),"1","")&amp;($AN$5+$A83))))),VALUE(INDIRECT("Eurofins!"&amp;SUBSTITUTE(ADDRESS(1,MATCH(E$3,Eurofins!$2:$2,0),4),"1","")&amp;($AN$5+$A83))))</f>
        <v>#N/A</v>
      </c>
      <c r="F83" s="22" t="e">
        <f ca="1">_xlfn.IFS(INDIRECT("Eurofins!"&amp;SUBSTITUTE(ADDRESS(1,MATCH(F$3,Eurofins!$2:$2,0),4),"1","")&amp;($AN$5+$A83))=0,"",INDIRECT("Eurofins!"&amp;SUBSTITUTE(ADDRESS(1,MATCH(F$3,Eurofins!$2:$2,0),4),"1","")&amp;($AN$5+$A83))="nd","n.d.",LEFT(INDIRECT("Eurofins!"&amp;SUBSTITUTE(ADDRESS(1,MATCH(F$3,Eurofins!$2:$2,0),4),"1","")&amp;($AN$5+$A83)),2)="&lt; ","&lt;&lt;",LEFT(INDIRECT("Eurofins!"&amp;SUBSTITUTE(ADDRESS(1,MATCH(F$3,Eurofins!$2:$2,0),4),"1","")&amp;($AN$5+$A83)),1)="&lt;","&lt;",NOT(ISERROR(VALUE(INDIRECT("Eurofins!"&amp;SUBSTITUTE(ADDRESS(1,MATCH(F$3,Eurofins!$2:$2,0),4),"1","")&amp;($AN$5+$A83))))),VALUE(INDIRECT("Eurofins!"&amp;SUBSTITUTE(ADDRESS(1,MATCH(F$3,Eurofins!$2:$2,0),4),"1","")&amp;($AN$5+$A83))))</f>
        <v>#N/A</v>
      </c>
      <c r="G83" s="24" t="e">
        <f ca="1" xml:space="preserve">
_xlfn.LET(_xlpm.GetVal,INDIRECT("Eurofins!"&amp;SUBSTITUTE(ADDRESS(1,MATCH(G$3,Eurofins!$2:$2,0),4),"1","")&amp;($AN$5+$A83)),_xlfn.IFS(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83" s="24" t="e">
        <f ca="1" xml:space="preserve">
_xlfn.LET(_xlpm.GetVal,INDIRECT("Eurofins!"&amp;SUBSTITUTE(ADDRESS(1,MATCH(H$3,Eurofins!$2:$2,0),4),"1","")&amp;($AN$5+$A83)),_xlfn.IFS(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83" s="24" t="e">
        <f ca="1" xml:space="preserve">
_xlfn.LET(_xlpm.GetVal,INDIRECT("Eurofins!"&amp;SUBSTITUTE(ADDRESS(1,MATCH(I$3,Eurofins!$2:$2,0),4),"1","")&amp;($AN$5+$A83)),_xlfn.IFS(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83" s="24" t="e">
        <f ca="1" xml:space="preserve">
_xlfn.LET(_xlpm.GetVal,INDIRECT("Eurofins!"&amp;SUBSTITUTE(ADDRESS(1,MATCH(J$3,Eurofins!$2:$2,0),4),"1","")&amp;($AN$5+$A83)),_xlfn.IFS(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83" s="24" t="e">
        <f ca="1" xml:space="preserve">
_xlfn.LET(_xlpm.GetVal,INDIRECT("Eurofins!"&amp;SUBSTITUTE(ADDRESS(1,MATCH(K$3,Eurofins!$2:$2,0),4),"1","")&amp;($AN$5+$A83)),_xlfn.IFS(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83" s="24" t="e">
        <f ca="1" xml:space="preserve">
_xlfn.LET(_xlpm.GetVal,INDIRECT("Eurofins!"&amp;SUBSTITUTE(ADDRESS(1,MATCH(L$3,Eurofins!$2:$2,0),4),"1","")&amp;($AN$5+$A83)),_xlfn.IFS(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83" s="24" t="e">
        <f ca="1" xml:space="preserve">
_xlfn.LET(_xlpm.GetVal,INDIRECT("Eurofins!"&amp;SUBSTITUTE(ADDRESS(1,MATCH(M$3,Eurofins!$2:$2,0),4),"1","")&amp;($AN$5+$A83)),_xlfn.IFS(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83" s="24" t="e">
        <f ca="1" xml:space="preserve">
_xlfn.LET(_xlpm.GetVal,INDIRECT("Eurofins!"&amp;SUBSTITUTE(ADDRESS(1,MATCH(N$3,Eurofins!$2:$2,0),4),"1","")&amp;($AN$5+$A83)),_xlfn.IFS(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83" s="24" t="e">
        <f ca="1" xml:space="preserve">
_xlfn.LET(_xlpm.GetVal,INDIRECT("Eurofins!"&amp;SUBSTITUTE(ADDRESS(1,MATCH(O$3,Eurofins!$2:$2,0),4),"1","")&amp;($AN$5+$A83)),_xlfn.IFS(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83" s="27" t="e">
        <f ca="1">_xlfn.LET(_xlpm.GetVal,INDIRECT("Eurofins!"&amp;SUBSTITUTE(ADDRESS(1,MATCH(P$3,Eurofins!$2:$2,0),4),"1","")&amp;($AN$5+$A83)),
_xlfn.IFS(
(_xlpm.GetVal)=0,
IF($AR$23,IF(INDIRECT("Eurofins!"&amp;$AR$28&amp;($AN$5+$A83))="nd","n.d.",VALUE(INDIRECT("Eurofins!"&amp;$AR$28&amp;($AN$5+$A83)))),""),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83" s="27" t="e">
        <f ca="1">_xlfn.LET(_xlpm.GetVal,INDIRECT("Eurofins!"&amp;SUBSTITUTE(ADDRESS(1,MATCH(Q$3,Eurofins!$2:$2,0),4),"1","")&amp;($AN$5+$A83)),
_xlfn.IFS(
(_xlpm.GetVal)=0,
IF($AR$15,IF(INDIRECT("Eurofins!"&amp;$AR$20&amp;($AN$5+$A83))="nd","n.d.",VALUE(INDIRECT("Eurofins!"&amp;$AR$20&amp;($AN$5+$A83)))),""),
(_xlpm.GetVal)="nd",
"n.d.",
LEFT(_xlpm.GetVal,1)="&lt;",
IF(Q81&lt;&gt;1,"&lt;"&amp;VALUE(SUBSTITUTE(SUBSTITUTE(_xlpm.GetVal,"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83" s="24" t="e">
        <f ca="1" xml:space="preserve">
_xlfn.LET(_xlpm.GetVal,INDIRECT("Eurofins!"&amp;SUBSTITUTE(ADDRESS(1,MATCH(R$3,Eurofins!$2:$2,0),4),"1","")&amp;($AN$5+$A83)),_xlfn.IFS(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83" s="24" t="e">
        <f ca="1" xml:space="preserve">
_xlfn.LET(_xlpm.GetVal,INDIRECT("Eurofins!"&amp;SUBSTITUTE(ADDRESS(1,MATCH(S$3,Eurofins!$2:$2,0),4),"1","")&amp;($AN$5+$A83)),_xlfn.IFS(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83" s="24" t="e">
        <f ca="1" xml:space="preserve">
_xlfn.LET(_xlpm.GetVal,INDIRECT("Eurofins!"&amp;SUBSTITUTE(ADDRESS(1,MATCH(T$3,Eurofins!$2:$2,0),4),"1","")&amp;($AN$5+$A83)),_xlfn.IFS(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83" s="24" t="e">
        <f ca="1" xml:space="preserve">
_xlfn.LET(_xlpm.GetVal,INDIRECT("Eurofins!"&amp;SUBSTITUTE(ADDRESS(1,MATCH(U$3,Eurofins!$2:$2,0),4),"1","")&amp;($AN$5+$A83)),_xlfn.IFS(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83" s="24" t="e">
        <f ca="1" xml:space="preserve">
_xlfn.LET(_xlpm.GetVal,INDIRECT("Eurofins!"&amp;SUBSTITUTE(ADDRESS(1,MATCH(V$3,Eurofins!$2:$2,0),4),"1","")&amp;($AN$5+$A83)),_xlfn.IFS(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83" s="24" t="e">
        <f ca="1" xml:space="preserve">
_xlfn.LET(_xlpm.GetVal,INDIRECT("Eurofins!"&amp;SUBSTITUTE(ADDRESS(1,MATCH(W$3,Eurofins!$2:$2,0),4),"1","")&amp;($AN$5+$A83)),_xlfn.IFS(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83" s="24" t="e">
        <f ca="1" xml:space="preserve">
_xlfn.LET(_xlpm.GetVal,INDIRECT("Eurofins!"&amp;SUBSTITUTE(ADDRESS(1,MATCH(X$3,Eurofins!$2:$2,0),4),"1","")&amp;($AN$5+$A83)),_xlfn.IFS(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83" s="24" t="e">
        <f ca="1" xml:space="preserve">
_xlfn.LET(_xlpm.GetVal,INDIRECT("Eurofins!"&amp;SUBSTITUTE(ADDRESS(1,MATCH(Y$3,Eurofins!$2:$2,0),4),"1","")&amp;($AN$5+$A83)),_xlfn.IFS(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83" s="24" t="e">
        <f ca="1" xml:space="preserve">
_xlfn.LET(_xlpm.GetVal,INDIRECT("Eurofins!"&amp;SUBSTITUTE(ADDRESS(1,MATCH(Z$3,Eurofins!$2:$2,0),4),"1","")&amp;($AN$5+$A83)),_xlfn.IFS(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83" s="24" t="e">
        <f ca="1" xml:space="preserve">
_xlfn.LET(_xlpm.GetVal,INDIRECT("Eurofins!"&amp;SUBSTITUTE(ADDRESS(1,MATCH(AA$3,Eurofins!$2:$2,0),4),"1","")&amp;($AN$5+$A83)),_xlfn.IFS(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83" s="24" t="e">
        <f ca="1" xml:space="preserve">
_xlfn.LET(_xlpm.GetVal,INDIRECT("Eurofins!"&amp;SUBSTITUTE(ADDRESS(1,MATCH(AB$3,Eurofins!$2:$2,0),4),"1","")&amp;($AN$5+$A83)),_xlfn.IFS(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83" s="24" t="e">
        <f ca="1" xml:space="preserve">
_xlfn.LET(_xlpm.GetVal,INDIRECT("Eurofins!"&amp;SUBSTITUTE(ADDRESS(1,MATCH(AC$3,Eurofins!$2:$2,0),4),"1","")&amp;($AN$5+$A83)),_xlfn.IFS(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83" s="24" t="e">
        <f ca="1" xml:space="preserve">
_xlfn.LET(_xlpm.GetVal,INDIRECT("Eurofins!"&amp;SUBSTITUTE(ADDRESS(1,MATCH(AD$3,Eurofins!$2:$2,0),4),"1","")&amp;($AN$5+$A83)),_xlfn.IFS(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83" s="24" t="e">
        <f ca="1" xml:space="preserve">
_xlfn.LET(_xlpm.GetVal,INDIRECT("Eurofins!"&amp;SUBSTITUTE(ADDRESS(1,MATCH(AE$3,Eurofins!$2:$2,0),4),"1","")&amp;($AN$5+$A83)),_xlfn.IFS(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83" s="24" t="e">
        <f ca="1" xml:space="preserve">
_xlfn.LET(_xlpm.GetVal,INDIRECT("Eurofins!"&amp;SUBSTITUTE(ADDRESS(1,MATCH(AF$3,Eurofins!$2:$2,0),4),"1","")&amp;($AN$5+$A83)),_xlfn.IFS(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83" s="24" t="e">
        <f ca="1" xml:space="preserve">
_xlfn.LET(_xlpm.GetVal,INDIRECT("Eurofins!"&amp;SUBSTITUTE(ADDRESS(1,MATCH(AG$3,Eurofins!$2:$2,0),4),"1","")&amp;($AN$5+$A83)),_xlfn.IFS(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83" s="25" t="str">
        <f ca="1">IF(SUMPRODUCT(--ISERROR(AI83:AJ83))&lt;2,IF(SUMIF(AI83:AJ83,"&lt;&gt;#VALUE!")&lt;=ALS_Jord_Kalk!BQ$4,"&lt;"&amp;ALS_Jord_Kalk!BQ$4,SUMIF(AI83:AJ83,"&lt;&gt;#VALUE!")),"#VALUE!")</f>
        <v>#VALUE!</v>
      </c>
      <c r="AI83" s="24" t="e">
        <f ca="1">_xlfn.IFS(INDIRECT("Eurofins!"&amp;SUBSTITUTE(ADDRESS(1,MATCH(AI$3,Eurofins!$2:$2,0),4),"1","")&amp;($AN$5+$A83))=0,"",INDIRECT("Eurofins!"&amp;SUBSTITUTE(ADDRESS(1,MATCH(AI$3,Eurofins!$2:$2,0),4),"1","")&amp;($AN$5+$A83))="nd","n.d.",LEFT(INDIRECT("Eurofins!"&amp;SUBSTITUTE(ADDRESS(1,MATCH(AI$3,Eurofins!$2:$2,0),4),"1","")&amp;($AN$5+$A83)),2)="&lt; ",IF(VALUE(SUBSTITUTE(SUBSTITUTE(INDIRECT("Eurofins!"&amp;SUBSTITUTE(ADDRESS(1,MATCH(AI$3,Eurofins!$2:$2,0),4),"1","")&amp;($AN$5+$A83))," ",""),"&lt;",""))*AI$2&lt;=BS$4,"&lt;"&amp;BS$4,"&lt;"&amp;VALUE(SUBSTITUTE(SUBSTITUTE(INDIRECT("Eurofins!"&amp;SUBSTITUTE(ADDRESS(1,MATCH(AI$3,Eurofins!$2:$2,0),4),"1","")&amp;($AN$5+$A83))," ",""),"&lt;",""))*AI$2),LEFT(INDIRECT("Eurofins!"&amp;SUBSTITUTE(ADDRESS(1,MATCH(AI$3,Eurofins!$2:$2,0),4),"1","")&amp;($AN$5+$A83)),1)="&lt;",IF(VALUE(SUBSTITUTE(SUBSTITUTE(INDIRECT("Eurofins!"&amp;SUBSTITUTE(ADDRESS(1,MATCH(AI$3,Eurofins!$2:$2,0),4),"1","")&amp;($AN$5+$A83))," ",""),"&lt;",""))*AI$2&lt;=BS$4,"&lt;"&amp;BS$4,"&lt;"&amp;VALUE(SUBSTITUTE(SUBSTITUTE(INDIRECT("Eurofins!"&amp;SUBSTITUTE(ADDRESS(1,MATCH(AI$3,Eurofins!$2:$2,0),4),"1","")&amp;($AN$5+$A83))," ",""),"&lt;",""))*AI$2),ISNUMBER(VALUE(INDIRECT("Eurofins!"&amp;SUBSTITUTE(ADDRESS(1,MATCH(AI$3,Eurofins!$2:$2,0),4),"1","")&amp;($AN$5+$A83)))),IF(VALUE(INDIRECT("Eurofins!"&amp;SUBSTITUTE(ADDRESS(1,MATCH(AI$3,Eurofins!$2:$2,0),4),"1","")&amp;($AN$5+$A83)))*AI$2&lt;=BS$4,"&lt;"&amp;BS$4,VALUE(INDIRECT("Eurofins!"&amp;SUBSTITUTE(ADDRESS(1,MATCH(AI$3,Eurofins!$2:$2,0),4),"1","")&amp;($AN$5+$A83)))))</f>
        <v>#N/A</v>
      </c>
      <c r="AJ83" s="24" t="e">
        <f ca="1">_xlfn.IFS(INDIRECT("Eurofins!"&amp;SUBSTITUTE(ADDRESS(1,MATCH(AJ$3,Eurofins!$2:$2,0),4),"1","")&amp;($AN$5+$A83))=0,"",INDIRECT("Eurofins!"&amp;SUBSTITUTE(ADDRESS(1,MATCH(AJ$3,Eurofins!$2:$2,0),4),"1","")&amp;($AN$5+$A83))="nd","n.d.",LEFT(INDIRECT("Eurofins!"&amp;SUBSTITUTE(ADDRESS(1,MATCH(AJ$3,Eurofins!$2:$2,0),4),"1","")&amp;($AN$5+$A83)),2)="&lt; ",IF(VALUE(SUBSTITUTE(SUBSTITUTE(INDIRECT("Eurofins!"&amp;SUBSTITUTE(ADDRESS(1,MATCH(AJ$3,Eurofins!$2:$2,0),4),"1","")&amp;($AN$5+$A83))," ",""),"&lt;",""))*AJ$2&lt;=BT$4,"&lt;"&amp;BT$4,"&lt;"&amp;VALUE(SUBSTITUTE(SUBSTITUTE(INDIRECT("Eurofins!"&amp;SUBSTITUTE(ADDRESS(1,MATCH(AJ$3,Eurofins!$2:$2,0),4),"1","")&amp;($AN$5+$A83))," ",""),"&lt;",""))*AJ$2),LEFT(INDIRECT("Eurofins!"&amp;SUBSTITUTE(ADDRESS(1,MATCH(AJ$3,Eurofins!$2:$2,0),4),"1","")&amp;($AN$5+$A83)),1)="&lt;",IF(VALUE(SUBSTITUTE(SUBSTITUTE(INDIRECT("Eurofins!"&amp;SUBSTITUTE(ADDRESS(1,MATCH(AJ$3,Eurofins!$2:$2,0),4),"1","")&amp;($AN$5+$A83))," ",""),"&lt;",""))*AJ$2&lt;=BT$4,"&lt;"&amp;BT$4,"&lt;"&amp;VALUE(SUBSTITUTE(SUBSTITUTE(INDIRECT("Eurofins!"&amp;SUBSTITUTE(ADDRESS(1,MATCH(AJ$3,Eurofins!$2:$2,0),4),"1","")&amp;($AN$5+$A83))," ",""),"&lt;",""))*AJ$2),ISNUMBER(VALUE(INDIRECT("Eurofins!"&amp;SUBSTITUTE(ADDRESS(1,MATCH(AJ$3,Eurofins!$2:$2,0),4),"1","")&amp;($AN$5+$A83)))),IF(VALUE(INDIRECT("Eurofins!"&amp;SUBSTITUTE(ADDRESS(1,MATCH(AJ$3,Eurofins!$2:$2,0),4),"1","")&amp;($AN$5+$A83)))*AJ$2&lt;=BT$4,"&lt;"&amp;BT$4,VALUE(INDIRECT("Eurofins!"&amp;SUBSTITUTE(ADDRESS(1,MATCH(AJ$3,Eurofins!$2:$2,0),4),"1","")&amp;($AN$5+$A83)))))</f>
        <v>#N/A</v>
      </c>
    </row>
    <row r="84" spans="1:36" x14ac:dyDescent="0.25">
      <c r="A84">
        <f t="shared" ca="1" si="9"/>
        <v>81</v>
      </c>
      <c r="B84" t="e">
        <f t="shared" ca="1" si="8"/>
        <v>#REF!</v>
      </c>
      <c r="C84" t="str">
        <f t="shared" ca="1" si="10"/>
        <v/>
      </c>
      <c r="D84" s="22" t="e">
        <f ca="1">IF(INDIRECT("Eurofins!"&amp;SUBSTITUTE(ADDRESS(1,MATCH(D$3,Eurofins!$2:$2,0),4),"1","")&amp;($AN$5+$A84))=0,"",INDIRECT("Eurofins!"&amp;SUBSTITUTE(ADDRESS(1,MATCH(D$3,Eurofins!$2:$2,0),4),"1","")&amp;($AN$5+$A84)))</f>
        <v>#N/A</v>
      </c>
      <c r="E84" s="22" t="e">
        <f ca="1">_xlfn.IFS(INDIRECT("Eurofins!"&amp;SUBSTITUTE(ADDRESS(1,MATCH(E$3,Eurofins!$2:$2,0),4),"1","")&amp;($AN$5+$A84))=0,"",INDIRECT("Eurofins!"&amp;SUBSTITUTE(ADDRESS(1,MATCH(E$3,Eurofins!$2:$2,0),4),"1","")&amp;($AN$5+$A84))="nd","n.d.",LEFT(INDIRECT("Eurofins!"&amp;SUBSTITUTE(ADDRESS(1,MATCH(E$3,Eurofins!$2:$2,0),4),"1","")&amp;($AN$5+$A84)),2)="&lt; ","&lt;&lt;",LEFT(INDIRECT("Eurofins!"&amp;SUBSTITUTE(ADDRESS(1,MATCH(E$3,Eurofins!$2:$2,0),4),"1","")&amp;($AN$5+$A84)),1)="&lt;","&lt;",NOT(ISERROR(VALUE(INDIRECT("Eurofins!"&amp;SUBSTITUTE(ADDRESS(1,MATCH(E$3,Eurofins!$2:$2,0),4),"1","")&amp;($AN$5+$A84))))),VALUE(INDIRECT("Eurofins!"&amp;SUBSTITUTE(ADDRESS(1,MATCH(E$3,Eurofins!$2:$2,0),4),"1","")&amp;($AN$5+$A84))))</f>
        <v>#N/A</v>
      </c>
      <c r="F84" s="22" t="e">
        <f ca="1">_xlfn.IFS(INDIRECT("Eurofins!"&amp;SUBSTITUTE(ADDRESS(1,MATCH(F$3,Eurofins!$2:$2,0),4),"1","")&amp;($AN$5+$A84))=0,"",INDIRECT("Eurofins!"&amp;SUBSTITUTE(ADDRESS(1,MATCH(F$3,Eurofins!$2:$2,0),4),"1","")&amp;($AN$5+$A84))="nd","n.d.",LEFT(INDIRECT("Eurofins!"&amp;SUBSTITUTE(ADDRESS(1,MATCH(F$3,Eurofins!$2:$2,0),4),"1","")&amp;($AN$5+$A84)),2)="&lt; ","&lt;&lt;",LEFT(INDIRECT("Eurofins!"&amp;SUBSTITUTE(ADDRESS(1,MATCH(F$3,Eurofins!$2:$2,0),4),"1","")&amp;($AN$5+$A84)),1)="&lt;","&lt;",NOT(ISERROR(VALUE(INDIRECT("Eurofins!"&amp;SUBSTITUTE(ADDRESS(1,MATCH(F$3,Eurofins!$2:$2,0),4),"1","")&amp;($AN$5+$A84))))),VALUE(INDIRECT("Eurofins!"&amp;SUBSTITUTE(ADDRESS(1,MATCH(F$3,Eurofins!$2:$2,0),4),"1","")&amp;($AN$5+$A84))))</f>
        <v>#N/A</v>
      </c>
      <c r="G84" s="24" t="e">
        <f ca="1" xml:space="preserve">
_xlfn.LET(_xlpm.GetVal,INDIRECT("Eurofins!"&amp;SUBSTITUTE(ADDRESS(1,MATCH(G$3,Eurofins!$2:$2,0),4),"1","")&amp;($AN$5+$A84)),_xlfn.IFS(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84" s="24" t="e">
        <f ca="1" xml:space="preserve">
_xlfn.LET(_xlpm.GetVal,INDIRECT("Eurofins!"&amp;SUBSTITUTE(ADDRESS(1,MATCH(H$3,Eurofins!$2:$2,0),4),"1","")&amp;($AN$5+$A84)),_xlfn.IFS(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84" s="24" t="e">
        <f ca="1" xml:space="preserve">
_xlfn.LET(_xlpm.GetVal,INDIRECT("Eurofins!"&amp;SUBSTITUTE(ADDRESS(1,MATCH(I$3,Eurofins!$2:$2,0),4),"1","")&amp;($AN$5+$A84)),_xlfn.IFS(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84" s="24" t="e">
        <f ca="1" xml:space="preserve">
_xlfn.LET(_xlpm.GetVal,INDIRECT("Eurofins!"&amp;SUBSTITUTE(ADDRESS(1,MATCH(J$3,Eurofins!$2:$2,0),4),"1","")&amp;($AN$5+$A84)),_xlfn.IFS(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84" s="24" t="e">
        <f ca="1" xml:space="preserve">
_xlfn.LET(_xlpm.GetVal,INDIRECT("Eurofins!"&amp;SUBSTITUTE(ADDRESS(1,MATCH(K$3,Eurofins!$2:$2,0),4),"1","")&amp;($AN$5+$A84)),_xlfn.IFS(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84" s="24" t="e">
        <f ca="1" xml:space="preserve">
_xlfn.LET(_xlpm.GetVal,INDIRECT("Eurofins!"&amp;SUBSTITUTE(ADDRESS(1,MATCH(L$3,Eurofins!$2:$2,0),4),"1","")&amp;($AN$5+$A84)),_xlfn.IFS(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84" s="24" t="e">
        <f ca="1" xml:space="preserve">
_xlfn.LET(_xlpm.GetVal,INDIRECT("Eurofins!"&amp;SUBSTITUTE(ADDRESS(1,MATCH(M$3,Eurofins!$2:$2,0),4),"1","")&amp;($AN$5+$A84)),_xlfn.IFS(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84" s="24" t="e">
        <f ca="1" xml:space="preserve">
_xlfn.LET(_xlpm.GetVal,INDIRECT("Eurofins!"&amp;SUBSTITUTE(ADDRESS(1,MATCH(N$3,Eurofins!$2:$2,0),4),"1","")&amp;($AN$5+$A84)),_xlfn.IFS(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84" s="24" t="e">
        <f ca="1" xml:space="preserve">
_xlfn.LET(_xlpm.GetVal,INDIRECT("Eurofins!"&amp;SUBSTITUTE(ADDRESS(1,MATCH(O$3,Eurofins!$2:$2,0),4),"1","")&amp;($AN$5+$A84)),_xlfn.IFS(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84" s="27" t="e">
        <f ca="1">_xlfn.LET(_xlpm.GetVal,INDIRECT("Eurofins!"&amp;SUBSTITUTE(ADDRESS(1,MATCH(P$3,Eurofins!$2:$2,0),4),"1","")&amp;($AN$5+$A84)),
_xlfn.IFS(
(_xlpm.GetVal)=0,
IF($AR$23,IF(INDIRECT("Eurofins!"&amp;$AR$28&amp;($AN$5+$A84))="nd","n.d.",VALUE(INDIRECT("Eurofins!"&amp;$AR$28&amp;($AN$5+$A84)))),""),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84" s="27" t="e">
        <f ca="1">_xlfn.LET(_xlpm.GetVal,INDIRECT("Eurofins!"&amp;SUBSTITUTE(ADDRESS(1,MATCH(Q$3,Eurofins!$2:$2,0),4),"1","")&amp;($AN$5+$A84)),
_xlfn.IFS(
(_xlpm.GetVal)=0,
IF($AR$15,IF(INDIRECT("Eurofins!"&amp;$AR$20&amp;($AN$5+$A84))="nd","n.d.",VALUE(INDIRECT("Eurofins!"&amp;$AR$20&amp;($AN$5+$A84)))),""),
(_xlpm.GetVal)="nd",
"n.d.",
LEFT(_xlpm.GetVal,1)="&lt;",
IF(Q82&lt;&gt;1,"&lt;"&amp;VALUE(SUBSTITUTE(SUBSTITUTE(_xlpm.GetVal,"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84" s="24" t="e">
        <f ca="1" xml:space="preserve">
_xlfn.LET(_xlpm.GetVal,INDIRECT("Eurofins!"&amp;SUBSTITUTE(ADDRESS(1,MATCH(R$3,Eurofins!$2:$2,0),4),"1","")&amp;($AN$5+$A84)),_xlfn.IFS(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84" s="24" t="e">
        <f ca="1" xml:space="preserve">
_xlfn.LET(_xlpm.GetVal,INDIRECT("Eurofins!"&amp;SUBSTITUTE(ADDRESS(1,MATCH(S$3,Eurofins!$2:$2,0),4),"1","")&amp;($AN$5+$A84)),_xlfn.IFS(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84" s="24" t="e">
        <f ca="1" xml:space="preserve">
_xlfn.LET(_xlpm.GetVal,INDIRECT("Eurofins!"&amp;SUBSTITUTE(ADDRESS(1,MATCH(T$3,Eurofins!$2:$2,0),4),"1","")&amp;($AN$5+$A84)),_xlfn.IFS(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84" s="24" t="e">
        <f ca="1" xml:space="preserve">
_xlfn.LET(_xlpm.GetVal,INDIRECT("Eurofins!"&amp;SUBSTITUTE(ADDRESS(1,MATCH(U$3,Eurofins!$2:$2,0),4),"1","")&amp;($AN$5+$A84)),_xlfn.IFS(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84" s="24" t="e">
        <f ca="1" xml:space="preserve">
_xlfn.LET(_xlpm.GetVal,INDIRECT("Eurofins!"&amp;SUBSTITUTE(ADDRESS(1,MATCH(V$3,Eurofins!$2:$2,0),4),"1","")&amp;($AN$5+$A84)),_xlfn.IFS(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84" s="24" t="e">
        <f ca="1" xml:space="preserve">
_xlfn.LET(_xlpm.GetVal,INDIRECT("Eurofins!"&amp;SUBSTITUTE(ADDRESS(1,MATCH(W$3,Eurofins!$2:$2,0),4),"1","")&amp;($AN$5+$A84)),_xlfn.IFS(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84" s="24" t="e">
        <f ca="1" xml:space="preserve">
_xlfn.LET(_xlpm.GetVal,INDIRECT("Eurofins!"&amp;SUBSTITUTE(ADDRESS(1,MATCH(X$3,Eurofins!$2:$2,0),4),"1","")&amp;($AN$5+$A84)),_xlfn.IFS(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84" s="24" t="e">
        <f ca="1" xml:space="preserve">
_xlfn.LET(_xlpm.GetVal,INDIRECT("Eurofins!"&amp;SUBSTITUTE(ADDRESS(1,MATCH(Y$3,Eurofins!$2:$2,0),4),"1","")&amp;($AN$5+$A84)),_xlfn.IFS(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84" s="24" t="e">
        <f ca="1" xml:space="preserve">
_xlfn.LET(_xlpm.GetVal,INDIRECT("Eurofins!"&amp;SUBSTITUTE(ADDRESS(1,MATCH(Z$3,Eurofins!$2:$2,0),4),"1","")&amp;($AN$5+$A84)),_xlfn.IFS(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84" s="24" t="e">
        <f ca="1" xml:space="preserve">
_xlfn.LET(_xlpm.GetVal,INDIRECT("Eurofins!"&amp;SUBSTITUTE(ADDRESS(1,MATCH(AA$3,Eurofins!$2:$2,0),4),"1","")&amp;($AN$5+$A84)),_xlfn.IFS(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84" s="24" t="e">
        <f ca="1" xml:space="preserve">
_xlfn.LET(_xlpm.GetVal,INDIRECT("Eurofins!"&amp;SUBSTITUTE(ADDRESS(1,MATCH(AB$3,Eurofins!$2:$2,0),4),"1","")&amp;($AN$5+$A84)),_xlfn.IFS(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84" s="24" t="e">
        <f ca="1" xml:space="preserve">
_xlfn.LET(_xlpm.GetVal,INDIRECT("Eurofins!"&amp;SUBSTITUTE(ADDRESS(1,MATCH(AC$3,Eurofins!$2:$2,0),4),"1","")&amp;($AN$5+$A84)),_xlfn.IFS(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84" s="24" t="e">
        <f ca="1" xml:space="preserve">
_xlfn.LET(_xlpm.GetVal,INDIRECT("Eurofins!"&amp;SUBSTITUTE(ADDRESS(1,MATCH(AD$3,Eurofins!$2:$2,0),4),"1","")&amp;($AN$5+$A84)),_xlfn.IFS(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84" s="24" t="e">
        <f ca="1" xml:space="preserve">
_xlfn.LET(_xlpm.GetVal,INDIRECT("Eurofins!"&amp;SUBSTITUTE(ADDRESS(1,MATCH(AE$3,Eurofins!$2:$2,0),4),"1","")&amp;($AN$5+$A84)),_xlfn.IFS(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84" s="24" t="e">
        <f ca="1" xml:space="preserve">
_xlfn.LET(_xlpm.GetVal,INDIRECT("Eurofins!"&amp;SUBSTITUTE(ADDRESS(1,MATCH(AF$3,Eurofins!$2:$2,0),4),"1","")&amp;($AN$5+$A84)),_xlfn.IFS(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84" s="24" t="e">
        <f ca="1" xml:space="preserve">
_xlfn.LET(_xlpm.GetVal,INDIRECT("Eurofins!"&amp;SUBSTITUTE(ADDRESS(1,MATCH(AG$3,Eurofins!$2:$2,0),4),"1","")&amp;($AN$5+$A84)),_xlfn.IFS(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84" s="25" t="str">
        <f ca="1">IF(SUMPRODUCT(--ISERROR(AI84:AJ84))&lt;2,IF(SUMIF(AI84:AJ84,"&lt;&gt;#VALUE!")&lt;=ALS_Jord_Kalk!BQ$4,"&lt;"&amp;ALS_Jord_Kalk!BQ$4,SUMIF(AI84:AJ84,"&lt;&gt;#VALUE!")),"#VALUE!")</f>
        <v>#VALUE!</v>
      </c>
      <c r="AI84" s="24" t="e">
        <f ca="1">_xlfn.IFS(INDIRECT("Eurofins!"&amp;SUBSTITUTE(ADDRESS(1,MATCH(AI$3,Eurofins!$2:$2,0),4),"1","")&amp;($AN$5+$A84))=0,"",INDIRECT("Eurofins!"&amp;SUBSTITUTE(ADDRESS(1,MATCH(AI$3,Eurofins!$2:$2,0),4),"1","")&amp;($AN$5+$A84))="nd","n.d.",LEFT(INDIRECT("Eurofins!"&amp;SUBSTITUTE(ADDRESS(1,MATCH(AI$3,Eurofins!$2:$2,0),4),"1","")&amp;($AN$5+$A84)),2)="&lt; ",IF(VALUE(SUBSTITUTE(SUBSTITUTE(INDIRECT("Eurofins!"&amp;SUBSTITUTE(ADDRESS(1,MATCH(AI$3,Eurofins!$2:$2,0),4),"1","")&amp;($AN$5+$A84))," ",""),"&lt;",""))*AI$2&lt;=BS$4,"&lt;"&amp;BS$4,"&lt;"&amp;VALUE(SUBSTITUTE(SUBSTITUTE(INDIRECT("Eurofins!"&amp;SUBSTITUTE(ADDRESS(1,MATCH(AI$3,Eurofins!$2:$2,0),4),"1","")&amp;($AN$5+$A84))," ",""),"&lt;",""))*AI$2),LEFT(INDIRECT("Eurofins!"&amp;SUBSTITUTE(ADDRESS(1,MATCH(AI$3,Eurofins!$2:$2,0),4),"1","")&amp;($AN$5+$A84)),1)="&lt;",IF(VALUE(SUBSTITUTE(SUBSTITUTE(INDIRECT("Eurofins!"&amp;SUBSTITUTE(ADDRESS(1,MATCH(AI$3,Eurofins!$2:$2,0),4),"1","")&amp;($AN$5+$A84))," ",""),"&lt;",""))*AI$2&lt;=BS$4,"&lt;"&amp;BS$4,"&lt;"&amp;VALUE(SUBSTITUTE(SUBSTITUTE(INDIRECT("Eurofins!"&amp;SUBSTITUTE(ADDRESS(1,MATCH(AI$3,Eurofins!$2:$2,0),4),"1","")&amp;($AN$5+$A84))," ",""),"&lt;",""))*AI$2),ISNUMBER(VALUE(INDIRECT("Eurofins!"&amp;SUBSTITUTE(ADDRESS(1,MATCH(AI$3,Eurofins!$2:$2,0),4),"1","")&amp;($AN$5+$A84)))),IF(VALUE(INDIRECT("Eurofins!"&amp;SUBSTITUTE(ADDRESS(1,MATCH(AI$3,Eurofins!$2:$2,0),4),"1","")&amp;($AN$5+$A84)))*AI$2&lt;=BS$4,"&lt;"&amp;BS$4,VALUE(INDIRECT("Eurofins!"&amp;SUBSTITUTE(ADDRESS(1,MATCH(AI$3,Eurofins!$2:$2,0),4),"1","")&amp;($AN$5+$A84)))))</f>
        <v>#N/A</v>
      </c>
      <c r="AJ84" s="24" t="e">
        <f ca="1">_xlfn.IFS(INDIRECT("Eurofins!"&amp;SUBSTITUTE(ADDRESS(1,MATCH(AJ$3,Eurofins!$2:$2,0),4),"1","")&amp;($AN$5+$A84))=0,"",INDIRECT("Eurofins!"&amp;SUBSTITUTE(ADDRESS(1,MATCH(AJ$3,Eurofins!$2:$2,0),4),"1","")&amp;($AN$5+$A84))="nd","n.d.",LEFT(INDIRECT("Eurofins!"&amp;SUBSTITUTE(ADDRESS(1,MATCH(AJ$3,Eurofins!$2:$2,0),4),"1","")&amp;($AN$5+$A84)),2)="&lt; ",IF(VALUE(SUBSTITUTE(SUBSTITUTE(INDIRECT("Eurofins!"&amp;SUBSTITUTE(ADDRESS(1,MATCH(AJ$3,Eurofins!$2:$2,0),4),"1","")&amp;($AN$5+$A84))," ",""),"&lt;",""))*AJ$2&lt;=BT$4,"&lt;"&amp;BT$4,"&lt;"&amp;VALUE(SUBSTITUTE(SUBSTITUTE(INDIRECT("Eurofins!"&amp;SUBSTITUTE(ADDRESS(1,MATCH(AJ$3,Eurofins!$2:$2,0),4),"1","")&amp;($AN$5+$A84))," ",""),"&lt;",""))*AJ$2),LEFT(INDIRECT("Eurofins!"&amp;SUBSTITUTE(ADDRESS(1,MATCH(AJ$3,Eurofins!$2:$2,0),4),"1","")&amp;($AN$5+$A84)),1)="&lt;",IF(VALUE(SUBSTITUTE(SUBSTITUTE(INDIRECT("Eurofins!"&amp;SUBSTITUTE(ADDRESS(1,MATCH(AJ$3,Eurofins!$2:$2,0),4),"1","")&amp;($AN$5+$A84))," ",""),"&lt;",""))*AJ$2&lt;=BT$4,"&lt;"&amp;BT$4,"&lt;"&amp;VALUE(SUBSTITUTE(SUBSTITUTE(INDIRECT("Eurofins!"&amp;SUBSTITUTE(ADDRESS(1,MATCH(AJ$3,Eurofins!$2:$2,0),4),"1","")&amp;($AN$5+$A84))," ",""),"&lt;",""))*AJ$2),ISNUMBER(VALUE(INDIRECT("Eurofins!"&amp;SUBSTITUTE(ADDRESS(1,MATCH(AJ$3,Eurofins!$2:$2,0),4),"1","")&amp;($AN$5+$A84)))),IF(VALUE(INDIRECT("Eurofins!"&amp;SUBSTITUTE(ADDRESS(1,MATCH(AJ$3,Eurofins!$2:$2,0),4),"1","")&amp;($AN$5+$A84)))*AJ$2&lt;=BT$4,"&lt;"&amp;BT$4,VALUE(INDIRECT("Eurofins!"&amp;SUBSTITUTE(ADDRESS(1,MATCH(AJ$3,Eurofins!$2:$2,0),4),"1","")&amp;($AN$5+$A84)))))</f>
        <v>#N/A</v>
      </c>
    </row>
    <row r="85" spans="1:36" x14ac:dyDescent="0.25">
      <c r="A85">
        <f t="shared" ca="1" si="9"/>
        <v>82</v>
      </c>
      <c r="B85" t="e">
        <f t="shared" ca="1" si="8"/>
        <v>#REF!</v>
      </c>
      <c r="C85" t="str">
        <f t="shared" ca="1" si="10"/>
        <v/>
      </c>
      <c r="D85" s="22" t="e">
        <f ca="1">IF(INDIRECT("Eurofins!"&amp;SUBSTITUTE(ADDRESS(1,MATCH(D$3,Eurofins!$2:$2,0),4),"1","")&amp;($AN$5+$A85))=0,"",INDIRECT("Eurofins!"&amp;SUBSTITUTE(ADDRESS(1,MATCH(D$3,Eurofins!$2:$2,0),4),"1","")&amp;($AN$5+$A85)))</f>
        <v>#N/A</v>
      </c>
      <c r="E85" s="22" t="e">
        <f ca="1">_xlfn.IFS(INDIRECT("Eurofins!"&amp;SUBSTITUTE(ADDRESS(1,MATCH(E$3,Eurofins!$2:$2,0),4),"1","")&amp;($AN$5+$A85))=0,"",INDIRECT("Eurofins!"&amp;SUBSTITUTE(ADDRESS(1,MATCH(E$3,Eurofins!$2:$2,0),4),"1","")&amp;($AN$5+$A85))="nd","n.d.",LEFT(INDIRECT("Eurofins!"&amp;SUBSTITUTE(ADDRESS(1,MATCH(E$3,Eurofins!$2:$2,0),4),"1","")&amp;($AN$5+$A85)),2)="&lt; ","&lt;&lt;",LEFT(INDIRECT("Eurofins!"&amp;SUBSTITUTE(ADDRESS(1,MATCH(E$3,Eurofins!$2:$2,0),4),"1","")&amp;($AN$5+$A85)),1)="&lt;","&lt;",NOT(ISERROR(VALUE(INDIRECT("Eurofins!"&amp;SUBSTITUTE(ADDRESS(1,MATCH(E$3,Eurofins!$2:$2,0),4),"1","")&amp;($AN$5+$A85))))),VALUE(INDIRECT("Eurofins!"&amp;SUBSTITUTE(ADDRESS(1,MATCH(E$3,Eurofins!$2:$2,0),4),"1","")&amp;($AN$5+$A85))))</f>
        <v>#N/A</v>
      </c>
      <c r="F85" s="22" t="e">
        <f ca="1">_xlfn.IFS(INDIRECT("Eurofins!"&amp;SUBSTITUTE(ADDRESS(1,MATCH(F$3,Eurofins!$2:$2,0),4),"1","")&amp;($AN$5+$A85))=0,"",INDIRECT("Eurofins!"&amp;SUBSTITUTE(ADDRESS(1,MATCH(F$3,Eurofins!$2:$2,0),4),"1","")&amp;($AN$5+$A85))="nd","n.d.",LEFT(INDIRECT("Eurofins!"&amp;SUBSTITUTE(ADDRESS(1,MATCH(F$3,Eurofins!$2:$2,0),4),"1","")&amp;($AN$5+$A85)),2)="&lt; ","&lt;&lt;",LEFT(INDIRECT("Eurofins!"&amp;SUBSTITUTE(ADDRESS(1,MATCH(F$3,Eurofins!$2:$2,0),4),"1","")&amp;($AN$5+$A85)),1)="&lt;","&lt;",NOT(ISERROR(VALUE(INDIRECT("Eurofins!"&amp;SUBSTITUTE(ADDRESS(1,MATCH(F$3,Eurofins!$2:$2,0),4),"1","")&amp;($AN$5+$A85))))),VALUE(INDIRECT("Eurofins!"&amp;SUBSTITUTE(ADDRESS(1,MATCH(F$3,Eurofins!$2:$2,0),4),"1","")&amp;($AN$5+$A85))))</f>
        <v>#N/A</v>
      </c>
      <c r="G85" s="24" t="e">
        <f ca="1" xml:space="preserve">
_xlfn.LET(_xlpm.GetVal,INDIRECT("Eurofins!"&amp;SUBSTITUTE(ADDRESS(1,MATCH(G$3,Eurofins!$2:$2,0),4),"1","")&amp;($AN$5+$A85)),_xlfn.IFS(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85" s="24" t="e">
        <f ca="1" xml:space="preserve">
_xlfn.LET(_xlpm.GetVal,INDIRECT("Eurofins!"&amp;SUBSTITUTE(ADDRESS(1,MATCH(H$3,Eurofins!$2:$2,0),4),"1","")&amp;($AN$5+$A85)),_xlfn.IFS(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85" s="24" t="e">
        <f ca="1" xml:space="preserve">
_xlfn.LET(_xlpm.GetVal,INDIRECT("Eurofins!"&amp;SUBSTITUTE(ADDRESS(1,MATCH(I$3,Eurofins!$2:$2,0),4),"1","")&amp;($AN$5+$A85)),_xlfn.IFS(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85" s="24" t="e">
        <f ca="1" xml:space="preserve">
_xlfn.LET(_xlpm.GetVal,INDIRECT("Eurofins!"&amp;SUBSTITUTE(ADDRESS(1,MATCH(J$3,Eurofins!$2:$2,0),4),"1","")&amp;($AN$5+$A85)),_xlfn.IFS(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85" s="24" t="e">
        <f ca="1" xml:space="preserve">
_xlfn.LET(_xlpm.GetVal,INDIRECT("Eurofins!"&amp;SUBSTITUTE(ADDRESS(1,MATCH(K$3,Eurofins!$2:$2,0),4),"1","")&amp;($AN$5+$A85)),_xlfn.IFS(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85" s="24" t="e">
        <f ca="1" xml:space="preserve">
_xlfn.LET(_xlpm.GetVal,INDIRECT("Eurofins!"&amp;SUBSTITUTE(ADDRESS(1,MATCH(L$3,Eurofins!$2:$2,0),4),"1","")&amp;($AN$5+$A85)),_xlfn.IFS(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85" s="24" t="e">
        <f ca="1" xml:space="preserve">
_xlfn.LET(_xlpm.GetVal,INDIRECT("Eurofins!"&amp;SUBSTITUTE(ADDRESS(1,MATCH(M$3,Eurofins!$2:$2,0),4),"1","")&amp;($AN$5+$A85)),_xlfn.IFS(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85" s="24" t="e">
        <f ca="1" xml:space="preserve">
_xlfn.LET(_xlpm.GetVal,INDIRECT("Eurofins!"&amp;SUBSTITUTE(ADDRESS(1,MATCH(N$3,Eurofins!$2:$2,0),4),"1","")&amp;($AN$5+$A85)),_xlfn.IFS(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85" s="24" t="e">
        <f ca="1" xml:space="preserve">
_xlfn.LET(_xlpm.GetVal,INDIRECT("Eurofins!"&amp;SUBSTITUTE(ADDRESS(1,MATCH(O$3,Eurofins!$2:$2,0),4),"1","")&amp;($AN$5+$A85)),_xlfn.IFS(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85" s="27" t="e">
        <f ca="1">_xlfn.LET(_xlpm.GetVal,INDIRECT("Eurofins!"&amp;SUBSTITUTE(ADDRESS(1,MATCH(P$3,Eurofins!$2:$2,0),4),"1","")&amp;($AN$5+$A85)),
_xlfn.IFS(
(_xlpm.GetVal)=0,
IF($AR$23,IF(INDIRECT("Eurofins!"&amp;$AR$28&amp;($AN$5+$A85))="nd","n.d.",VALUE(INDIRECT("Eurofins!"&amp;$AR$28&amp;($AN$5+$A85)))),""),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85" s="27" t="e">
        <f ca="1">_xlfn.LET(_xlpm.GetVal,INDIRECT("Eurofins!"&amp;SUBSTITUTE(ADDRESS(1,MATCH(Q$3,Eurofins!$2:$2,0),4),"1","")&amp;($AN$5+$A85)),
_xlfn.IFS(
(_xlpm.GetVal)=0,
IF($AR$15,IF(INDIRECT("Eurofins!"&amp;$AR$20&amp;($AN$5+$A85))="nd","n.d.",VALUE(INDIRECT("Eurofins!"&amp;$AR$20&amp;($AN$5+$A85)))),""),
(_xlpm.GetVal)="nd",
"n.d.",
LEFT(_xlpm.GetVal,1)="&lt;",
IF(Q83&lt;&gt;1,"&lt;"&amp;VALUE(SUBSTITUTE(SUBSTITUTE(_xlpm.GetVal,"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85" s="24" t="e">
        <f ca="1" xml:space="preserve">
_xlfn.LET(_xlpm.GetVal,INDIRECT("Eurofins!"&amp;SUBSTITUTE(ADDRESS(1,MATCH(R$3,Eurofins!$2:$2,0),4),"1","")&amp;($AN$5+$A85)),_xlfn.IFS(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85" s="24" t="e">
        <f ca="1" xml:space="preserve">
_xlfn.LET(_xlpm.GetVal,INDIRECT("Eurofins!"&amp;SUBSTITUTE(ADDRESS(1,MATCH(S$3,Eurofins!$2:$2,0),4),"1","")&amp;($AN$5+$A85)),_xlfn.IFS(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85" s="24" t="e">
        <f ca="1" xml:space="preserve">
_xlfn.LET(_xlpm.GetVal,INDIRECT("Eurofins!"&amp;SUBSTITUTE(ADDRESS(1,MATCH(T$3,Eurofins!$2:$2,0),4),"1","")&amp;($AN$5+$A85)),_xlfn.IFS(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85" s="24" t="e">
        <f ca="1" xml:space="preserve">
_xlfn.LET(_xlpm.GetVal,INDIRECT("Eurofins!"&amp;SUBSTITUTE(ADDRESS(1,MATCH(U$3,Eurofins!$2:$2,0),4),"1","")&amp;($AN$5+$A85)),_xlfn.IFS(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85" s="24" t="e">
        <f ca="1" xml:space="preserve">
_xlfn.LET(_xlpm.GetVal,INDIRECT("Eurofins!"&amp;SUBSTITUTE(ADDRESS(1,MATCH(V$3,Eurofins!$2:$2,0),4),"1","")&amp;($AN$5+$A85)),_xlfn.IFS(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85" s="24" t="e">
        <f ca="1" xml:space="preserve">
_xlfn.LET(_xlpm.GetVal,INDIRECT("Eurofins!"&amp;SUBSTITUTE(ADDRESS(1,MATCH(W$3,Eurofins!$2:$2,0),4),"1","")&amp;($AN$5+$A85)),_xlfn.IFS(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85" s="24" t="e">
        <f ca="1" xml:space="preserve">
_xlfn.LET(_xlpm.GetVal,INDIRECT("Eurofins!"&amp;SUBSTITUTE(ADDRESS(1,MATCH(X$3,Eurofins!$2:$2,0),4),"1","")&amp;($AN$5+$A85)),_xlfn.IFS(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85" s="24" t="e">
        <f ca="1" xml:space="preserve">
_xlfn.LET(_xlpm.GetVal,INDIRECT("Eurofins!"&amp;SUBSTITUTE(ADDRESS(1,MATCH(Y$3,Eurofins!$2:$2,0),4),"1","")&amp;($AN$5+$A85)),_xlfn.IFS(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85" s="24" t="e">
        <f ca="1" xml:space="preserve">
_xlfn.LET(_xlpm.GetVal,INDIRECT("Eurofins!"&amp;SUBSTITUTE(ADDRESS(1,MATCH(Z$3,Eurofins!$2:$2,0),4),"1","")&amp;($AN$5+$A85)),_xlfn.IFS(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85" s="24" t="e">
        <f ca="1" xml:space="preserve">
_xlfn.LET(_xlpm.GetVal,INDIRECT("Eurofins!"&amp;SUBSTITUTE(ADDRESS(1,MATCH(AA$3,Eurofins!$2:$2,0),4),"1","")&amp;($AN$5+$A85)),_xlfn.IFS(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85" s="24" t="e">
        <f ca="1" xml:space="preserve">
_xlfn.LET(_xlpm.GetVal,INDIRECT("Eurofins!"&amp;SUBSTITUTE(ADDRESS(1,MATCH(AB$3,Eurofins!$2:$2,0),4),"1","")&amp;($AN$5+$A85)),_xlfn.IFS(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85" s="24" t="e">
        <f ca="1" xml:space="preserve">
_xlfn.LET(_xlpm.GetVal,INDIRECT("Eurofins!"&amp;SUBSTITUTE(ADDRESS(1,MATCH(AC$3,Eurofins!$2:$2,0),4),"1","")&amp;($AN$5+$A85)),_xlfn.IFS(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85" s="24" t="e">
        <f ca="1" xml:space="preserve">
_xlfn.LET(_xlpm.GetVal,INDIRECT("Eurofins!"&amp;SUBSTITUTE(ADDRESS(1,MATCH(AD$3,Eurofins!$2:$2,0),4),"1","")&amp;($AN$5+$A85)),_xlfn.IFS(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85" s="24" t="e">
        <f ca="1" xml:space="preserve">
_xlfn.LET(_xlpm.GetVal,INDIRECT("Eurofins!"&amp;SUBSTITUTE(ADDRESS(1,MATCH(AE$3,Eurofins!$2:$2,0),4),"1","")&amp;($AN$5+$A85)),_xlfn.IFS(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85" s="24" t="e">
        <f ca="1" xml:space="preserve">
_xlfn.LET(_xlpm.GetVal,INDIRECT("Eurofins!"&amp;SUBSTITUTE(ADDRESS(1,MATCH(AF$3,Eurofins!$2:$2,0),4),"1","")&amp;($AN$5+$A85)),_xlfn.IFS(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85" s="24" t="e">
        <f ca="1" xml:space="preserve">
_xlfn.LET(_xlpm.GetVal,INDIRECT("Eurofins!"&amp;SUBSTITUTE(ADDRESS(1,MATCH(AG$3,Eurofins!$2:$2,0),4),"1","")&amp;($AN$5+$A85)),_xlfn.IFS(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85" s="25" t="str">
        <f ca="1">IF(SUMPRODUCT(--ISERROR(AI85:AJ85))&lt;2,IF(SUMIF(AI85:AJ85,"&lt;&gt;#VALUE!")&lt;=ALS_Jord_Kalk!BQ$4,"&lt;"&amp;ALS_Jord_Kalk!BQ$4,SUMIF(AI85:AJ85,"&lt;&gt;#VALUE!")),"#VALUE!")</f>
        <v>#VALUE!</v>
      </c>
      <c r="AI85" s="24" t="e">
        <f ca="1">_xlfn.IFS(INDIRECT("Eurofins!"&amp;SUBSTITUTE(ADDRESS(1,MATCH(AI$3,Eurofins!$2:$2,0),4),"1","")&amp;($AN$5+$A85))=0,"",INDIRECT("Eurofins!"&amp;SUBSTITUTE(ADDRESS(1,MATCH(AI$3,Eurofins!$2:$2,0),4),"1","")&amp;($AN$5+$A85))="nd","n.d.",LEFT(INDIRECT("Eurofins!"&amp;SUBSTITUTE(ADDRESS(1,MATCH(AI$3,Eurofins!$2:$2,0),4),"1","")&amp;($AN$5+$A85)),2)="&lt; ",IF(VALUE(SUBSTITUTE(SUBSTITUTE(INDIRECT("Eurofins!"&amp;SUBSTITUTE(ADDRESS(1,MATCH(AI$3,Eurofins!$2:$2,0),4),"1","")&amp;($AN$5+$A85))," ",""),"&lt;",""))*AI$2&lt;=BS$4,"&lt;"&amp;BS$4,"&lt;"&amp;VALUE(SUBSTITUTE(SUBSTITUTE(INDIRECT("Eurofins!"&amp;SUBSTITUTE(ADDRESS(1,MATCH(AI$3,Eurofins!$2:$2,0),4),"1","")&amp;($AN$5+$A85))," ",""),"&lt;",""))*AI$2),LEFT(INDIRECT("Eurofins!"&amp;SUBSTITUTE(ADDRESS(1,MATCH(AI$3,Eurofins!$2:$2,0),4),"1","")&amp;($AN$5+$A85)),1)="&lt;",IF(VALUE(SUBSTITUTE(SUBSTITUTE(INDIRECT("Eurofins!"&amp;SUBSTITUTE(ADDRESS(1,MATCH(AI$3,Eurofins!$2:$2,0),4),"1","")&amp;($AN$5+$A85))," ",""),"&lt;",""))*AI$2&lt;=BS$4,"&lt;"&amp;BS$4,"&lt;"&amp;VALUE(SUBSTITUTE(SUBSTITUTE(INDIRECT("Eurofins!"&amp;SUBSTITUTE(ADDRESS(1,MATCH(AI$3,Eurofins!$2:$2,0),4),"1","")&amp;($AN$5+$A85))," ",""),"&lt;",""))*AI$2),ISNUMBER(VALUE(INDIRECT("Eurofins!"&amp;SUBSTITUTE(ADDRESS(1,MATCH(AI$3,Eurofins!$2:$2,0),4),"1","")&amp;($AN$5+$A85)))),IF(VALUE(INDIRECT("Eurofins!"&amp;SUBSTITUTE(ADDRESS(1,MATCH(AI$3,Eurofins!$2:$2,0),4),"1","")&amp;($AN$5+$A85)))*AI$2&lt;=BS$4,"&lt;"&amp;BS$4,VALUE(INDIRECT("Eurofins!"&amp;SUBSTITUTE(ADDRESS(1,MATCH(AI$3,Eurofins!$2:$2,0),4),"1","")&amp;($AN$5+$A85)))))</f>
        <v>#N/A</v>
      </c>
      <c r="AJ85" s="24" t="e">
        <f ca="1">_xlfn.IFS(INDIRECT("Eurofins!"&amp;SUBSTITUTE(ADDRESS(1,MATCH(AJ$3,Eurofins!$2:$2,0),4),"1","")&amp;($AN$5+$A85))=0,"",INDIRECT("Eurofins!"&amp;SUBSTITUTE(ADDRESS(1,MATCH(AJ$3,Eurofins!$2:$2,0),4),"1","")&amp;($AN$5+$A85))="nd","n.d.",LEFT(INDIRECT("Eurofins!"&amp;SUBSTITUTE(ADDRESS(1,MATCH(AJ$3,Eurofins!$2:$2,0),4),"1","")&amp;($AN$5+$A85)),2)="&lt; ",IF(VALUE(SUBSTITUTE(SUBSTITUTE(INDIRECT("Eurofins!"&amp;SUBSTITUTE(ADDRESS(1,MATCH(AJ$3,Eurofins!$2:$2,0),4),"1","")&amp;($AN$5+$A85))," ",""),"&lt;",""))*AJ$2&lt;=BT$4,"&lt;"&amp;BT$4,"&lt;"&amp;VALUE(SUBSTITUTE(SUBSTITUTE(INDIRECT("Eurofins!"&amp;SUBSTITUTE(ADDRESS(1,MATCH(AJ$3,Eurofins!$2:$2,0),4),"1","")&amp;($AN$5+$A85))," ",""),"&lt;",""))*AJ$2),LEFT(INDIRECT("Eurofins!"&amp;SUBSTITUTE(ADDRESS(1,MATCH(AJ$3,Eurofins!$2:$2,0),4),"1","")&amp;($AN$5+$A85)),1)="&lt;",IF(VALUE(SUBSTITUTE(SUBSTITUTE(INDIRECT("Eurofins!"&amp;SUBSTITUTE(ADDRESS(1,MATCH(AJ$3,Eurofins!$2:$2,0),4),"1","")&amp;($AN$5+$A85))," ",""),"&lt;",""))*AJ$2&lt;=BT$4,"&lt;"&amp;BT$4,"&lt;"&amp;VALUE(SUBSTITUTE(SUBSTITUTE(INDIRECT("Eurofins!"&amp;SUBSTITUTE(ADDRESS(1,MATCH(AJ$3,Eurofins!$2:$2,0),4),"1","")&amp;($AN$5+$A85))," ",""),"&lt;",""))*AJ$2),ISNUMBER(VALUE(INDIRECT("Eurofins!"&amp;SUBSTITUTE(ADDRESS(1,MATCH(AJ$3,Eurofins!$2:$2,0),4),"1","")&amp;($AN$5+$A85)))),IF(VALUE(INDIRECT("Eurofins!"&amp;SUBSTITUTE(ADDRESS(1,MATCH(AJ$3,Eurofins!$2:$2,0),4),"1","")&amp;($AN$5+$A85)))*AJ$2&lt;=BT$4,"&lt;"&amp;BT$4,VALUE(INDIRECT("Eurofins!"&amp;SUBSTITUTE(ADDRESS(1,MATCH(AJ$3,Eurofins!$2:$2,0),4),"1","")&amp;($AN$5+$A85)))))</f>
        <v>#N/A</v>
      </c>
    </row>
    <row r="86" spans="1:36" x14ac:dyDescent="0.25">
      <c r="A86">
        <f t="shared" ca="1" si="9"/>
        <v>83</v>
      </c>
      <c r="B86" t="e">
        <f t="shared" ca="1" si="8"/>
        <v>#REF!</v>
      </c>
      <c r="C86" t="str">
        <f t="shared" ca="1" si="10"/>
        <v/>
      </c>
      <c r="D86" s="22" t="e">
        <f ca="1">IF(INDIRECT("Eurofins!"&amp;SUBSTITUTE(ADDRESS(1,MATCH(D$3,Eurofins!$2:$2,0),4),"1","")&amp;($AN$5+$A86))=0,"",INDIRECT("Eurofins!"&amp;SUBSTITUTE(ADDRESS(1,MATCH(D$3,Eurofins!$2:$2,0),4),"1","")&amp;($AN$5+$A86)))</f>
        <v>#N/A</v>
      </c>
      <c r="E86" s="22" t="e">
        <f ca="1">_xlfn.IFS(INDIRECT("Eurofins!"&amp;SUBSTITUTE(ADDRESS(1,MATCH(E$3,Eurofins!$2:$2,0),4),"1","")&amp;($AN$5+$A86))=0,"",INDIRECT("Eurofins!"&amp;SUBSTITUTE(ADDRESS(1,MATCH(E$3,Eurofins!$2:$2,0),4),"1","")&amp;($AN$5+$A86))="nd","n.d.",LEFT(INDIRECT("Eurofins!"&amp;SUBSTITUTE(ADDRESS(1,MATCH(E$3,Eurofins!$2:$2,0),4),"1","")&amp;($AN$5+$A86)),2)="&lt; ","&lt;&lt;",LEFT(INDIRECT("Eurofins!"&amp;SUBSTITUTE(ADDRESS(1,MATCH(E$3,Eurofins!$2:$2,0),4),"1","")&amp;($AN$5+$A86)),1)="&lt;","&lt;",NOT(ISERROR(VALUE(INDIRECT("Eurofins!"&amp;SUBSTITUTE(ADDRESS(1,MATCH(E$3,Eurofins!$2:$2,0),4),"1","")&amp;($AN$5+$A86))))),VALUE(INDIRECT("Eurofins!"&amp;SUBSTITUTE(ADDRESS(1,MATCH(E$3,Eurofins!$2:$2,0),4),"1","")&amp;($AN$5+$A86))))</f>
        <v>#N/A</v>
      </c>
      <c r="F86" s="22" t="e">
        <f ca="1">_xlfn.IFS(INDIRECT("Eurofins!"&amp;SUBSTITUTE(ADDRESS(1,MATCH(F$3,Eurofins!$2:$2,0),4),"1","")&amp;($AN$5+$A86))=0,"",INDIRECT("Eurofins!"&amp;SUBSTITUTE(ADDRESS(1,MATCH(F$3,Eurofins!$2:$2,0),4),"1","")&amp;($AN$5+$A86))="nd","n.d.",LEFT(INDIRECT("Eurofins!"&amp;SUBSTITUTE(ADDRESS(1,MATCH(F$3,Eurofins!$2:$2,0),4),"1","")&amp;($AN$5+$A86)),2)="&lt; ","&lt;&lt;",LEFT(INDIRECT("Eurofins!"&amp;SUBSTITUTE(ADDRESS(1,MATCH(F$3,Eurofins!$2:$2,0),4),"1","")&amp;($AN$5+$A86)),1)="&lt;","&lt;",NOT(ISERROR(VALUE(INDIRECT("Eurofins!"&amp;SUBSTITUTE(ADDRESS(1,MATCH(F$3,Eurofins!$2:$2,0),4),"1","")&amp;($AN$5+$A86))))),VALUE(INDIRECT("Eurofins!"&amp;SUBSTITUTE(ADDRESS(1,MATCH(F$3,Eurofins!$2:$2,0),4),"1","")&amp;($AN$5+$A86))))</f>
        <v>#N/A</v>
      </c>
      <c r="G86" s="24" t="e">
        <f ca="1" xml:space="preserve">
_xlfn.LET(_xlpm.GetVal,INDIRECT("Eurofins!"&amp;SUBSTITUTE(ADDRESS(1,MATCH(G$3,Eurofins!$2:$2,0),4),"1","")&amp;($AN$5+$A86)),_xlfn.IFS(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86" s="24" t="e">
        <f ca="1" xml:space="preserve">
_xlfn.LET(_xlpm.GetVal,INDIRECT("Eurofins!"&amp;SUBSTITUTE(ADDRESS(1,MATCH(H$3,Eurofins!$2:$2,0),4),"1","")&amp;($AN$5+$A86)),_xlfn.IFS(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86" s="24" t="e">
        <f ca="1" xml:space="preserve">
_xlfn.LET(_xlpm.GetVal,INDIRECT("Eurofins!"&amp;SUBSTITUTE(ADDRESS(1,MATCH(I$3,Eurofins!$2:$2,0),4),"1","")&amp;($AN$5+$A86)),_xlfn.IFS(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86" s="24" t="e">
        <f ca="1" xml:space="preserve">
_xlfn.LET(_xlpm.GetVal,INDIRECT("Eurofins!"&amp;SUBSTITUTE(ADDRESS(1,MATCH(J$3,Eurofins!$2:$2,0),4),"1","")&amp;($AN$5+$A86)),_xlfn.IFS(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86" s="24" t="e">
        <f ca="1" xml:space="preserve">
_xlfn.LET(_xlpm.GetVal,INDIRECT("Eurofins!"&amp;SUBSTITUTE(ADDRESS(1,MATCH(K$3,Eurofins!$2:$2,0),4),"1","")&amp;($AN$5+$A86)),_xlfn.IFS(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86" s="24" t="e">
        <f ca="1" xml:space="preserve">
_xlfn.LET(_xlpm.GetVal,INDIRECT("Eurofins!"&amp;SUBSTITUTE(ADDRESS(1,MATCH(L$3,Eurofins!$2:$2,0),4),"1","")&amp;($AN$5+$A86)),_xlfn.IFS(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86" s="24" t="e">
        <f ca="1" xml:space="preserve">
_xlfn.LET(_xlpm.GetVal,INDIRECT("Eurofins!"&amp;SUBSTITUTE(ADDRESS(1,MATCH(M$3,Eurofins!$2:$2,0),4),"1","")&amp;($AN$5+$A86)),_xlfn.IFS(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86" s="24" t="e">
        <f ca="1" xml:space="preserve">
_xlfn.LET(_xlpm.GetVal,INDIRECT("Eurofins!"&amp;SUBSTITUTE(ADDRESS(1,MATCH(N$3,Eurofins!$2:$2,0),4),"1","")&amp;($AN$5+$A86)),_xlfn.IFS(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86" s="24" t="e">
        <f ca="1" xml:space="preserve">
_xlfn.LET(_xlpm.GetVal,INDIRECT("Eurofins!"&amp;SUBSTITUTE(ADDRESS(1,MATCH(O$3,Eurofins!$2:$2,0),4),"1","")&amp;($AN$5+$A86)),_xlfn.IFS(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86" s="27" t="e">
        <f ca="1">_xlfn.LET(_xlpm.GetVal,INDIRECT("Eurofins!"&amp;SUBSTITUTE(ADDRESS(1,MATCH(P$3,Eurofins!$2:$2,0),4),"1","")&amp;($AN$5+$A86)),
_xlfn.IFS(
(_xlpm.GetVal)=0,
IF($AR$23,IF(INDIRECT("Eurofins!"&amp;$AR$28&amp;($AN$5+$A86))="nd","n.d.",VALUE(INDIRECT("Eurofins!"&amp;$AR$28&amp;($AN$5+$A86)))),""),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86" s="27" t="e">
        <f ca="1">_xlfn.LET(_xlpm.GetVal,INDIRECT("Eurofins!"&amp;SUBSTITUTE(ADDRESS(1,MATCH(Q$3,Eurofins!$2:$2,0),4),"1","")&amp;($AN$5+$A86)),
_xlfn.IFS(
(_xlpm.GetVal)=0,
IF($AR$15,IF(INDIRECT("Eurofins!"&amp;$AR$20&amp;($AN$5+$A86))="nd","n.d.",VALUE(INDIRECT("Eurofins!"&amp;$AR$20&amp;($AN$5+$A86)))),""),
(_xlpm.GetVal)="nd",
"n.d.",
LEFT(_xlpm.GetVal,1)="&lt;",
IF(Q84&lt;&gt;1,"&lt;"&amp;VALUE(SUBSTITUTE(SUBSTITUTE(_xlpm.GetVal,"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86" s="24" t="e">
        <f ca="1" xml:space="preserve">
_xlfn.LET(_xlpm.GetVal,INDIRECT("Eurofins!"&amp;SUBSTITUTE(ADDRESS(1,MATCH(R$3,Eurofins!$2:$2,0),4),"1","")&amp;($AN$5+$A86)),_xlfn.IFS(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86" s="24" t="e">
        <f ca="1" xml:space="preserve">
_xlfn.LET(_xlpm.GetVal,INDIRECT("Eurofins!"&amp;SUBSTITUTE(ADDRESS(1,MATCH(S$3,Eurofins!$2:$2,0),4),"1","")&amp;($AN$5+$A86)),_xlfn.IFS(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86" s="24" t="e">
        <f ca="1" xml:space="preserve">
_xlfn.LET(_xlpm.GetVal,INDIRECT("Eurofins!"&amp;SUBSTITUTE(ADDRESS(1,MATCH(T$3,Eurofins!$2:$2,0),4),"1","")&amp;($AN$5+$A86)),_xlfn.IFS(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86" s="24" t="e">
        <f ca="1" xml:space="preserve">
_xlfn.LET(_xlpm.GetVal,INDIRECT("Eurofins!"&amp;SUBSTITUTE(ADDRESS(1,MATCH(U$3,Eurofins!$2:$2,0),4),"1","")&amp;($AN$5+$A86)),_xlfn.IFS(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86" s="24" t="e">
        <f ca="1" xml:space="preserve">
_xlfn.LET(_xlpm.GetVal,INDIRECT("Eurofins!"&amp;SUBSTITUTE(ADDRESS(1,MATCH(V$3,Eurofins!$2:$2,0),4),"1","")&amp;($AN$5+$A86)),_xlfn.IFS(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86" s="24" t="e">
        <f ca="1" xml:space="preserve">
_xlfn.LET(_xlpm.GetVal,INDIRECT("Eurofins!"&amp;SUBSTITUTE(ADDRESS(1,MATCH(W$3,Eurofins!$2:$2,0),4),"1","")&amp;($AN$5+$A86)),_xlfn.IFS(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86" s="24" t="e">
        <f ca="1" xml:space="preserve">
_xlfn.LET(_xlpm.GetVal,INDIRECT("Eurofins!"&amp;SUBSTITUTE(ADDRESS(1,MATCH(X$3,Eurofins!$2:$2,0),4),"1","")&amp;($AN$5+$A86)),_xlfn.IFS(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86" s="24" t="e">
        <f ca="1" xml:space="preserve">
_xlfn.LET(_xlpm.GetVal,INDIRECT("Eurofins!"&amp;SUBSTITUTE(ADDRESS(1,MATCH(Y$3,Eurofins!$2:$2,0),4),"1","")&amp;($AN$5+$A86)),_xlfn.IFS(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86" s="24" t="e">
        <f ca="1" xml:space="preserve">
_xlfn.LET(_xlpm.GetVal,INDIRECT("Eurofins!"&amp;SUBSTITUTE(ADDRESS(1,MATCH(Z$3,Eurofins!$2:$2,0),4),"1","")&amp;($AN$5+$A86)),_xlfn.IFS(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86" s="24" t="e">
        <f ca="1" xml:space="preserve">
_xlfn.LET(_xlpm.GetVal,INDIRECT("Eurofins!"&amp;SUBSTITUTE(ADDRESS(1,MATCH(AA$3,Eurofins!$2:$2,0),4),"1","")&amp;($AN$5+$A86)),_xlfn.IFS(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86" s="24" t="e">
        <f ca="1" xml:space="preserve">
_xlfn.LET(_xlpm.GetVal,INDIRECT("Eurofins!"&amp;SUBSTITUTE(ADDRESS(1,MATCH(AB$3,Eurofins!$2:$2,0),4),"1","")&amp;($AN$5+$A86)),_xlfn.IFS(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86" s="24" t="e">
        <f ca="1" xml:space="preserve">
_xlfn.LET(_xlpm.GetVal,INDIRECT("Eurofins!"&amp;SUBSTITUTE(ADDRESS(1,MATCH(AC$3,Eurofins!$2:$2,0),4),"1","")&amp;($AN$5+$A86)),_xlfn.IFS(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86" s="24" t="e">
        <f ca="1" xml:space="preserve">
_xlfn.LET(_xlpm.GetVal,INDIRECT("Eurofins!"&amp;SUBSTITUTE(ADDRESS(1,MATCH(AD$3,Eurofins!$2:$2,0),4),"1","")&amp;($AN$5+$A86)),_xlfn.IFS(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86" s="24" t="e">
        <f ca="1" xml:space="preserve">
_xlfn.LET(_xlpm.GetVal,INDIRECT("Eurofins!"&amp;SUBSTITUTE(ADDRESS(1,MATCH(AE$3,Eurofins!$2:$2,0),4),"1","")&amp;($AN$5+$A86)),_xlfn.IFS(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86" s="24" t="e">
        <f ca="1" xml:space="preserve">
_xlfn.LET(_xlpm.GetVal,INDIRECT("Eurofins!"&amp;SUBSTITUTE(ADDRESS(1,MATCH(AF$3,Eurofins!$2:$2,0),4),"1","")&amp;($AN$5+$A86)),_xlfn.IFS(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86" s="24" t="e">
        <f ca="1" xml:space="preserve">
_xlfn.LET(_xlpm.GetVal,INDIRECT("Eurofins!"&amp;SUBSTITUTE(ADDRESS(1,MATCH(AG$3,Eurofins!$2:$2,0),4),"1","")&amp;($AN$5+$A86)),_xlfn.IFS(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86" s="25" t="str">
        <f ca="1">IF(SUMPRODUCT(--ISERROR(AI86:AJ86))&lt;2,IF(SUMIF(AI86:AJ86,"&lt;&gt;#VALUE!")&lt;=ALS_Jord_Kalk!BQ$4,"&lt;"&amp;ALS_Jord_Kalk!BQ$4,SUMIF(AI86:AJ86,"&lt;&gt;#VALUE!")),"#VALUE!")</f>
        <v>#VALUE!</v>
      </c>
      <c r="AI86" s="24" t="e">
        <f ca="1">_xlfn.IFS(INDIRECT("Eurofins!"&amp;SUBSTITUTE(ADDRESS(1,MATCH(AI$3,Eurofins!$2:$2,0),4),"1","")&amp;($AN$5+$A86))=0,"",INDIRECT("Eurofins!"&amp;SUBSTITUTE(ADDRESS(1,MATCH(AI$3,Eurofins!$2:$2,0),4),"1","")&amp;($AN$5+$A86))="nd","n.d.",LEFT(INDIRECT("Eurofins!"&amp;SUBSTITUTE(ADDRESS(1,MATCH(AI$3,Eurofins!$2:$2,0),4),"1","")&amp;($AN$5+$A86)),2)="&lt; ",IF(VALUE(SUBSTITUTE(SUBSTITUTE(INDIRECT("Eurofins!"&amp;SUBSTITUTE(ADDRESS(1,MATCH(AI$3,Eurofins!$2:$2,0),4),"1","")&amp;($AN$5+$A86))," ",""),"&lt;",""))*AI$2&lt;=BS$4,"&lt;"&amp;BS$4,"&lt;"&amp;VALUE(SUBSTITUTE(SUBSTITUTE(INDIRECT("Eurofins!"&amp;SUBSTITUTE(ADDRESS(1,MATCH(AI$3,Eurofins!$2:$2,0),4),"1","")&amp;($AN$5+$A86))," ",""),"&lt;",""))*AI$2),LEFT(INDIRECT("Eurofins!"&amp;SUBSTITUTE(ADDRESS(1,MATCH(AI$3,Eurofins!$2:$2,0),4),"1","")&amp;($AN$5+$A86)),1)="&lt;",IF(VALUE(SUBSTITUTE(SUBSTITUTE(INDIRECT("Eurofins!"&amp;SUBSTITUTE(ADDRESS(1,MATCH(AI$3,Eurofins!$2:$2,0),4),"1","")&amp;($AN$5+$A86))," ",""),"&lt;",""))*AI$2&lt;=BS$4,"&lt;"&amp;BS$4,"&lt;"&amp;VALUE(SUBSTITUTE(SUBSTITUTE(INDIRECT("Eurofins!"&amp;SUBSTITUTE(ADDRESS(1,MATCH(AI$3,Eurofins!$2:$2,0),4),"1","")&amp;($AN$5+$A86))," ",""),"&lt;",""))*AI$2),ISNUMBER(VALUE(INDIRECT("Eurofins!"&amp;SUBSTITUTE(ADDRESS(1,MATCH(AI$3,Eurofins!$2:$2,0),4),"1","")&amp;($AN$5+$A86)))),IF(VALUE(INDIRECT("Eurofins!"&amp;SUBSTITUTE(ADDRESS(1,MATCH(AI$3,Eurofins!$2:$2,0),4),"1","")&amp;($AN$5+$A86)))*AI$2&lt;=BS$4,"&lt;"&amp;BS$4,VALUE(INDIRECT("Eurofins!"&amp;SUBSTITUTE(ADDRESS(1,MATCH(AI$3,Eurofins!$2:$2,0),4),"1","")&amp;($AN$5+$A86)))))</f>
        <v>#N/A</v>
      </c>
      <c r="AJ86" s="24" t="e">
        <f ca="1">_xlfn.IFS(INDIRECT("Eurofins!"&amp;SUBSTITUTE(ADDRESS(1,MATCH(AJ$3,Eurofins!$2:$2,0),4),"1","")&amp;($AN$5+$A86))=0,"",INDIRECT("Eurofins!"&amp;SUBSTITUTE(ADDRESS(1,MATCH(AJ$3,Eurofins!$2:$2,0),4),"1","")&amp;($AN$5+$A86))="nd","n.d.",LEFT(INDIRECT("Eurofins!"&amp;SUBSTITUTE(ADDRESS(1,MATCH(AJ$3,Eurofins!$2:$2,0),4),"1","")&amp;($AN$5+$A86)),2)="&lt; ",IF(VALUE(SUBSTITUTE(SUBSTITUTE(INDIRECT("Eurofins!"&amp;SUBSTITUTE(ADDRESS(1,MATCH(AJ$3,Eurofins!$2:$2,0),4),"1","")&amp;($AN$5+$A86))," ",""),"&lt;",""))*AJ$2&lt;=BT$4,"&lt;"&amp;BT$4,"&lt;"&amp;VALUE(SUBSTITUTE(SUBSTITUTE(INDIRECT("Eurofins!"&amp;SUBSTITUTE(ADDRESS(1,MATCH(AJ$3,Eurofins!$2:$2,0),4),"1","")&amp;($AN$5+$A86))," ",""),"&lt;",""))*AJ$2),LEFT(INDIRECT("Eurofins!"&amp;SUBSTITUTE(ADDRESS(1,MATCH(AJ$3,Eurofins!$2:$2,0),4),"1","")&amp;($AN$5+$A86)),1)="&lt;",IF(VALUE(SUBSTITUTE(SUBSTITUTE(INDIRECT("Eurofins!"&amp;SUBSTITUTE(ADDRESS(1,MATCH(AJ$3,Eurofins!$2:$2,0),4),"1","")&amp;($AN$5+$A86))," ",""),"&lt;",""))*AJ$2&lt;=BT$4,"&lt;"&amp;BT$4,"&lt;"&amp;VALUE(SUBSTITUTE(SUBSTITUTE(INDIRECT("Eurofins!"&amp;SUBSTITUTE(ADDRESS(1,MATCH(AJ$3,Eurofins!$2:$2,0),4),"1","")&amp;($AN$5+$A86))," ",""),"&lt;",""))*AJ$2),ISNUMBER(VALUE(INDIRECT("Eurofins!"&amp;SUBSTITUTE(ADDRESS(1,MATCH(AJ$3,Eurofins!$2:$2,0),4),"1","")&amp;($AN$5+$A86)))),IF(VALUE(INDIRECT("Eurofins!"&amp;SUBSTITUTE(ADDRESS(1,MATCH(AJ$3,Eurofins!$2:$2,0),4),"1","")&amp;($AN$5+$A86)))*AJ$2&lt;=BT$4,"&lt;"&amp;BT$4,VALUE(INDIRECT("Eurofins!"&amp;SUBSTITUTE(ADDRESS(1,MATCH(AJ$3,Eurofins!$2:$2,0),4),"1","")&amp;($AN$5+$A86)))))</f>
        <v>#N/A</v>
      </c>
    </row>
    <row r="87" spans="1:36" x14ac:dyDescent="0.25">
      <c r="A87">
        <f t="shared" ca="1" si="9"/>
        <v>84</v>
      </c>
      <c r="B87" t="e">
        <f t="shared" ca="1" si="8"/>
        <v>#REF!</v>
      </c>
      <c r="C87" t="str">
        <f t="shared" ca="1" si="10"/>
        <v/>
      </c>
      <c r="D87" s="22" t="e">
        <f ca="1">IF(INDIRECT("Eurofins!"&amp;SUBSTITUTE(ADDRESS(1,MATCH(D$3,Eurofins!$2:$2,0),4),"1","")&amp;($AN$5+$A87))=0,"",INDIRECT("Eurofins!"&amp;SUBSTITUTE(ADDRESS(1,MATCH(D$3,Eurofins!$2:$2,0),4),"1","")&amp;($AN$5+$A87)))</f>
        <v>#N/A</v>
      </c>
      <c r="E87" s="22" t="e">
        <f ca="1">_xlfn.IFS(INDIRECT("Eurofins!"&amp;SUBSTITUTE(ADDRESS(1,MATCH(E$3,Eurofins!$2:$2,0),4),"1","")&amp;($AN$5+$A87))=0,"",INDIRECT("Eurofins!"&amp;SUBSTITUTE(ADDRESS(1,MATCH(E$3,Eurofins!$2:$2,0),4),"1","")&amp;($AN$5+$A87))="nd","n.d.",LEFT(INDIRECT("Eurofins!"&amp;SUBSTITUTE(ADDRESS(1,MATCH(E$3,Eurofins!$2:$2,0),4),"1","")&amp;($AN$5+$A87)),2)="&lt; ","&lt;&lt;",LEFT(INDIRECT("Eurofins!"&amp;SUBSTITUTE(ADDRESS(1,MATCH(E$3,Eurofins!$2:$2,0),4),"1","")&amp;($AN$5+$A87)),1)="&lt;","&lt;",NOT(ISERROR(VALUE(INDIRECT("Eurofins!"&amp;SUBSTITUTE(ADDRESS(1,MATCH(E$3,Eurofins!$2:$2,0),4),"1","")&amp;($AN$5+$A87))))),VALUE(INDIRECT("Eurofins!"&amp;SUBSTITUTE(ADDRESS(1,MATCH(E$3,Eurofins!$2:$2,0),4),"1","")&amp;($AN$5+$A87))))</f>
        <v>#N/A</v>
      </c>
      <c r="F87" s="22" t="e">
        <f ca="1">_xlfn.IFS(INDIRECT("Eurofins!"&amp;SUBSTITUTE(ADDRESS(1,MATCH(F$3,Eurofins!$2:$2,0),4),"1","")&amp;($AN$5+$A87))=0,"",INDIRECT("Eurofins!"&amp;SUBSTITUTE(ADDRESS(1,MATCH(F$3,Eurofins!$2:$2,0),4),"1","")&amp;($AN$5+$A87))="nd","n.d.",LEFT(INDIRECT("Eurofins!"&amp;SUBSTITUTE(ADDRESS(1,MATCH(F$3,Eurofins!$2:$2,0),4),"1","")&amp;($AN$5+$A87)),2)="&lt; ","&lt;&lt;",LEFT(INDIRECT("Eurofins!"&amp;SUBSTITUTE(ADDRESS(1,MATCH(F$3,Eurofins!$2:$2,0),4),"1","")&amp;($AN$5+$A87)),1)="&lt;","&lt;",NOT(ISERROR(VALUE(INDIRECT("Eurofins!"&amp;SUBSTITUTE(ADDRESS(1,MATCH(F$3,Eurofins!$2:$2,0),4),"1","")&amp;($AN$5+$A87))))),VALUE(INDIRECT("Eurofins!"&amp;SUBSTITUTE(ADDRESS(1,MATCH(F$3,Eurofins!$2:$2,0),4),"1","")&amp;($AN$5+$A87))))</f>
        <v>#N/A</v>
      </c>
      <c r="G87" s="24" t="e">
        <f ca="1" xml:space="preserve">
_xlfn.LET(_xlpm.GetVal,INDIRECT("Eurofins!"&amp;SUBSTITUTE(ADDRESS(1,MATCH(G$3,Eurofins!$2:$2,0),4),"1","")&amp;($AN$5+$A87)),_xlfn.IFS(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87" s="24" t="e">
        <f ca="1" xml:space="preserve">
_xlfn.LET(_xlpm.GetVal,INDIRECT("Eurofins!"&amp;SUBSTITUTE(ADDRESS(1,MATCH(H$3,Eurofins!$2:$2,0),4),"1","")&amp;($AN$5+$A87)),_xlfn.IFS(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87" s="24" t="e">
        <f ca="1" xml:space="preserve">
_xlfn.LET(_xlpm.GetVal,INDIRECT("Eurofins!"&amp;SUBSTITUTE(ADDRESS(1,MATCH(I$3,Eurofins!$2:$2,0),4),"1","")&amp;($AN$5+$A87)),_xlfn.IFS(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87" s="24" t="e">
        <f ca="1" xml:space="preserve">
_xlfn.LET(_xlpm.GetVal,INDIRECT("Eurofins!"&amp;SUBSTITUTE(ADDRESS(1,MATCH(J$3,Eurofins!$2:$2,0),4),"1","")&amp;($AN$5+$A87)),_xlfn.IFS(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87" s="24" t="e">
        <f ca="1" xml:space="preserve">
_xlfn.LET(_xlpm.GetVal,INDIRECT("Eurofins!"&amp;SUBSTITUTE(ADDRESS(1,MATCH(K$3,Eurofins!$2:$2,0),4),"1","")&amp;($AN$5+$A87)),_xlfn.IFS(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87" s="24" t="e">
        <f ca="1" xml:space="preserve">
_xlfn.LET(_xlpm.GetVal,INDIRECT("Eurofins!"&amp;SUBSTITUTE(ADDRESS(1,MATCH(L$3,Eurofins!$2:$2,0),4),"1","")&amp;($AN$5+$A87)),_xlfn.IFS(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87" s="24" t="e">
        <f ca="1" xml:space="preserve">
_xlfn.LET(_xlpm.GetVal,INDIRECT("Eurofins!"&amp;SUBSTITUTE(ADDRESS(1,MATCH(M$3,Eurofins!$2:$2,0),4),"1","")&amp;($AN$5+$A87)),_xlfn.IFS(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87" s="24" t="e">
        <f ca="1" xml:space="preserve">
_xlfn.LET(_xlpm.GetVal,INDIRECT("Eurofins!"&amp;SUBSTITUTE(ADDRESS(1,MATCH(N$3,Eurofins!$2:$2,0),4),"1","")&amp;($AN$5+$A87)),_xlfn.IFS(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87" s="24" t="e">
        <f ca="1" xml:space="preserve">
_xlfn.LET(_xlpm.GetVal,INDIRECT("Eurofins!"&amp;SUBSTITUTE(ADDRESS(1,MATCH(O$3,Eurofins!$2:$2,0),4),"1","")&amp;($AN$5+$A87)),_xlfn.IFS(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87" s="27" t="e">
        <f ca="1">_xlfn.LET(_xlpm.GetVal,INDIRECT("Eurofins!"&amp;SUBSTITUTE(ADDRESS(1,MATCH(P$3,Eurofins!$2:$2,0),4),"1","")&amp;($AN$5+$A87)),
_xlfn.IFS(
(_xlpm.GetVal)=0,
IF($AR$23,IF(INDIRECT("Eurofins!"&amp;$AR$28&amp;($AN$5+$A87))="nd","n.d.",VALUE(INDIRECT("Eurofins!"&amp;$AR$28&amp;($AN$5+$A87)))),""),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87" s="27" t="e">
        <f ca="1">_xlfn.LET(_xlpm.GetVal,INDIRECT("Eurofins!"&amp;SUBSTITUTE(ADDRESS(1,MATCH(Q$3,Eurofins!$2:$2,0),4),"1","")&amp;($AN$5+$A87)),
_xlfn.IFS(
(_xlpm.GetVal)=0,
IF($AR$15,IF(INDIRECT("Eurofins!"&amp;$AR$20&amp;($AN$5+$A87))="nd","n.d.",VALUE(INDIRECT("Eurofins!"&amp;$AR$20&amp;($AN$5+$A87)))),""),
(_xlpm.GetVal)="nd",
"n.d.",
LEFT(_xlpm.GetVal,1)="&lt;",
IF(Q85&lt;&gt;1,"&lt;"&amp;VALUE(SUBSTITUTE(SUBSTITUTE(_xlpm.GetVal,"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87" s="24" t="e">
        <f ca="1" xml:space="preserve">
_xlfn.LET(_xlpm.GetVal,INDIRECT("Eurofins!"&amp;SUBSTITUTE(ADDRESS(1,MATCH(R$3,Eurofins!$2:$2,0),4),"1","")&amp;($AN$5+$A87)),_xlfn.IFS(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87" s="24" t="e">
        <f ca="1" xml:space="preserve">
_xlfn.LET(_xlpm.GetVal,INDIRECT("Eurofins!"&amp;SUBSTITUTE(ADDRESS(1,MATCH(S$3,Eurofins!$2:$2,0),4),"1","")&amp;($AN$5+$A87)),_xlfn.IFS(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87" s="24" t="e">
        <f ca="1" xml:space="preserve">
_xlfn.LET(_xlpm.GetVal,INDIRECT("Eurofins!"&amp;SUBSTITUTE(ADDRESS(1,MATCH(T$3,Eurofins!$2:$2,0),4),"1","")&amp;($AN$5+$A87)),_xlfn.IFS(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87" s="24" t="e">
        <f ca="1" xml:space="preserve">
_xlfn.LET(_xlpm.GetVal,INDIRECT("Eurofins!"&amp;SUBSTITUTE(ADDRESS(1,MATCH(U$3,Eurofins!$2:$2,0),4),"1","")&amp;($AN$5+$A87)),_xlfn.IFS(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87" s="24" t="e">
        <f ca="1" xml:space="preserve">
_xlfn.LET(_xlpm.GetVal,INDIRECT("Eurofins!"&amp;SUBSTITUTE(ADDRESS(1,MATCH(V$3,Eurofins!$2:$2,0),4),"1","")&amp;($AN$5+$A87)),_xlfn.IFS(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87" s="24" t="e">
        <f ca="1" xml:space="preserve">
_xlfn.LET(_xlpm.GetVal,INDIRECT("Eurofins!"&amp;SUBSTITUTE(ADDRESS(1,MATCH(W$3,Eurofins!$2:$2,0),4),"1","")&amp;($AN$5+$A87)),_xlfn.IFS(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87" s="24" t="e">
        <f ca="1" xml:space="preserve">
_xlfn.LET(_xlpm.GetVal,INDIRECT("Eurofins!"&amp;SUBSTITUTE(ADDRESS(1,MATCH(X$3,Eurofins!$2:$2,0),4),"1","")&amp;($AN$5+$A87)),_xlfn.IFS(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87" s="24" t="e">
        <f ca="1" xml:space="preserve">
_xlfn.LET(_xlpm.GetVal,INDIRECT("Eurofins!"&amp;SUBSTITUTE(ADDRESS(1,MATCH(Y$3,Eurofins!$2:$2,0),4),"1","")&amp;($AN$5+$A87)),_xlfn.IFS(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87" s="24" t="e">
        <f ca="1" xml:space="preserve">
_xlfn.LET(_xlpm.GetVal,INDIRECT("Eurofins!"&amp;SUBSTITUTE(ADDRESS(1,MATCH(Z$3,Eurofins!$2:$2,0),4),"1","")&amp;($AN$5+$A87)),_xlfn.IFS(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87" s="24" t="e">
        <f ca="1" xml:space="preserve">
_xlfn.LET(_xlpm.GetVal,INDIRECT("Eurofins!"&amp;SUBSTITUTE(ADDRESS(1,MATCH(AA$3,Eurofins!$2:$2,0),4),"1","")&amp;($AN$5+$A87)),_xlfn.IFS(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87" s="24" t="e">
        <f ca="1" xml:space="preserve">
_xlfn.LET(_xlpm.GetVal,INDIRECT("Eurofins!"&amp;SUBSTITUTE(ADDRESS(1,MATCH(AB$3,Eurofins!$2:$2,0),4),"1","")&amp;($AN$5+$A87)),_xlfn.IFS(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87" s="24" t="e">
        <f ca="1" xml:space="preserve">
_xlfn.LET(_xlpm.GetVal,INDIRECT("Eurofins!"&amp;SUBSTITUTE(ADDRESS(1,MATCH(AC$3,Eurofins!$2:$2,0),4),"1","")&amp;($AN$5+$A87)),_xlfn.IFS(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87" s="24" t="e">
        <f ca="1" xml:space="preserve">
_xlfn.LET(_xlpm.GetVal,INDIRECT("Eurofins!"&amp;SUBSTITUTE(ADDRESS(1,MATCH(AD$3,Eurofins!$2:$2,0),4),"1","")&amp;($AN$5+$A87)),_xlfn.IFS(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87" s="24" t="e">
        <f ca="1" xml:space="preserve">
_xlfn.LET(_xlpm.GetVal,INDIRECT("Eurofins!"&amp;SUBSTITUTE(ADDRESS(1,MATCH(AE$3,Eurofins!$2:$2,0),4),"1","")&amp;($AN$5+$A87)),_xlfn.IFS(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87" s="24" t="e">
        <f ca="1" xml:space="preserve">
_xlfn.LET(_xlpm.GetVal,INDIRECT("Eurofins!"&amp;SUBSTITUTE(ADDRESS(1,MATCH(AF$3,Eurofins!$2:$2,0),4),"1","")&amp;($AN$5+$A87)),_xlfn.IFS(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87" s="24" t="e">
        <f ca="1" xml:space="preserve">
_xlfn.LET(_xlpm.GetVal,INDIRECT("Eurofins!"&amp;SUBSTITUTE(ADDRESS(1,MATCH(AG$3,Eurofins!$2:$2,0),4),"1","")&amp;($AN$5+$A87)),_xlfn.IFS(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87" s="25" t="str">
        <f ca="1">IF(SUMPRODUCT(--ISERROR(AI87:AJ87))&lt;2,IF(SUMIF(AI87:AJ87,"&lt;&gt;#VALUE!")&lt;=ALS_Jord_Kalk!BQ$4,"&lt;"&amp;ALS_Jord_Kalk!BQ$4,SUMIF(AI87:AJ87,"&lt;&gt;#VALUE!")),"#VALUE!")</f>
        <v>#VALUE!</v>
      </c>
      <c r="AI87" s="24" t="e">
        <f ca="1">_xlfn.IFS(INDIRECT("Eurofins!"&amp;SUBSTITUTE(ADDRESS(1,MATCH(AI$3,Eurofins!$2:$2,0),4),"1","")&amp;($AN$5+$A87))=0,"",INDIRECT("Eurofins!"&amp;SUBSTITUTE(ADDRESS(1,MATCH(AI$3,Eurofins!$2:$2,0),4),"1","")&amp;($AN$5+$A87))="nd","n.d.",LEFT(INDIRECT("Eurofins!"&amp;SUBSTITUTE(ADDRESS(1,MATCH(AI$3,Eurofins!$2:$2,0),4),"1","")&amp;($AN$5+$A87)),2)="&lt; ",IF(VALUE(SUBSTITUTE(SUBSTITUTE(INDIRECT("Eurofins!"&amp;SUBSTITUTE(ADDRESS(1,MATCH(AI$3,Eurofins!$2:$2,0),4),"1","")&amp;($AN$5+$A87))," ",""),"&lt;",""))*AI$2&lt;=BS$4,"&lt;"&amp;BS$4,"&lt;"&amp;VALUE(SUBSTITUTE(SUBSTITUTE(INDIRECT("Eurofins!"&amp;SUBSTITUTE(ADDRESS(1,MATCH(AI$3,Eurofins!$2:$2,0),4),"1","")&amp;($AN$5+$A87))," ",""),"&lt;",""))*AI$2),LEFT(INDIRECT("Eurofins!"&amp;SUBSTITUTE(ADDRESS(1,MATCH(AI$3,Eurofins!$2:$2,0),4),"1","")&amp;($AN$5+$A87)),1)="&lt;",IF(VALUE(SUBSTITUTE(SUBSTITUTE(INDIRECT("Eurofins!"&amp;SUBSTITUTE(ADDRESS(1,MATCH(AI$3,Eurofins!$2:$2,0),4),"1","")&amp;($AN$5+$A87))," ",""),"&lt;",""))*AI$2&lt;=BS$4,"&lt;"&amp;BS$4,"&lt;"&amp;VALUE(SUBSTITUTE(SUBSTITUTE(INDIRECT("Eurofins!"&amp;SUBSTITUTE(ADDRESS(1,MATCH(AI$3,Eurofins!$2:$2,0),4),"1","")&amp;($AN$5+$A87))," ",""),"&lt;",""))*AI$2),ISNUMBER(VALUE(INDIRECT("Eurofins!"&amp;SUBSTITUTE(ADDRESS(1,MATCH(AI$3,Eurofins!$2:$2,0),4),"1","")&amp;($AN$5+$A87)))),IF(VALUE(INDIRECT("Eurofins!"&amp;SUBSTITUTE(ADDRESS(1,MATCH(AI$3,Eurofins!$2:$2,0),4),"1","")&amp;($AN$5+$A87)))*AI$2&lt;=BS$4,"&lt;"&amp;BS$4,VALUE(INDIRECT("Eurofins!"&amp;SUBSTITUTE(ADDRESS(1,MATCH(AI$3,Eurofins!$2:$2,0),4),"1","")&amp;($AN$5+$A87)))))</f>
        <v>#N/A</v>
      </c>
      <c r="AJ87" s="24" t="e">
        <f ca="1">_xlfn.IFS(INDIRECT("Eurofins!"&amp;SUBSTITUTE(ADDRESS(1,MATCH(AJ$3,Eurofins!$2:$2,0),4),"1","")&amp;($AN$5+$A87))=0,"",INDIRECT("Eurofins!"&amp;SUBSTITUTE(ADDRESS(1,MATCH(AJ$3,Eurofins!$2:$2,0),4),"1","")&amp;($AN$5+$A87))="nd","n.d.",LEFT(INDIRECT("Eurofins!"&amp;SUBSTITUTE(ADDRESS(1,MATCH(AJ$3,Eurofins!$2:$2,0),4),"1","")&amp;($AN$5+$A87)),2)="&lt; ",IF(VALUE(SUBSTITUTE(SUBSTITUTE(INDIRECT("Eurofins!"&amp;SUBSTITUTE(ADDRESS(1,MATCH(AJ$3,Eurofins!$2:$2,0),4),"1","")&amp;($AN$5+$A87))," ",""),"&lt;",""))*AJ$2&lt;=BT$4,"&lt;"&amp;BT$4,"&lt;"&amp;VALUE(SUBSTITUTE(SUBSTITUTE(INDIRECT("Eurofins!"&amp;SUBSTITUTE(ADDRESS(1,MATCH(AJ$3,Eurofins!$2:$2,0),4),"1","")&amp;($AN$5+$A87))," ",""),"&lt;",""))*AJ$2),LEFT(INDIRECT("Eurofins!"&amp;SUBSTITUTE(ADDRESS(1,MATCH(AJ$3,Eurofins!$2:$2,0),4),"1","")&amp;($AN$5+$A87)),1)="&lt;",IF(VALUE(SUBSTITUTE(SUBSTITUTE(INDIRECT("Eurofins!"&amp;SUBSTITUTE(ADDRESS(1,MATCH(AJ$3,Eurofins!$2:$2,0),4),"1","")&amp;($AN$5+$A87))," ",""),"&lt;",""))*AJ$2&lt;=BT$4,"&lt;"&amp;BT$4,"&lt;"&amp;VALUE(SUBSTITUTE(SUBSTITUTE(INDIRECT("Eurofins!"&amp;SUBSTITUTE(ADDRESS(1,MATCH(AJ$3,Eurofins!$2:$2,0),4),"1","")&amp;($AN$5+$A87))," ",""),"&lt;",""))*AJ$2),ISNUMBER(VALUE(INDIRECT("Eurofins!"&amp;SUBSTITUTE(ADDRESS(1,MATCH(AJ$3,Eurofins!$2:$2,0),4),"1","")&amp;($AN$5+$A87)))),IF(VALUE(INDIRECT("Eurofins!"&amp;SUBSTITUTE(ADDRESS(1,MATCH(AJ$3,Eurofins!$2:$2,0),4),"1","")&amp;($AN$5+$A87)))*AJ$2&lt;=BT$4,"&lt;"&amp;BT$4,VALUE(INDIRECT("Eurofins!"&amp;SUBSTITUTE(ADDRESS(1,MATCH(AJ$3,Eurofins!$2:$2,0),4),"1","")&amp;($AN$5+$A87)))))</f>
        <v>#N/A</v>
      </c>
    </row>
    <row r="88" spans="1:36" x14ac:dyDescent="0.25">
      <c r="A88">
        <f t="shared" ca="1" si="9"/>
        <v>85</v>
      </c>
      <c r="B88" t="e">
        <f t="shared" ca="1" si="8"/>
        <v>#REF!</v>
      </c>
      <c r="C88" t="str">
        <f t="shared" ca="1" si="10"/>
        <v/>
      </c>
      <c r="D88" s="22" t="e">
        <f ca="1">IF(INDIRECT("Eurofins!"&amp;SUBSTITUTE(ADDRESS(1,MATCH(D$3,Eurofins!$2:$2,0),4),"1","")&amp;($AN$5+$A88))=0,"",INDIRECT("Eurofins!"&amp;SUBSTITUTE(ADDRESS(1,MATCH(D$3,Eurofins!$2:$2,0),4),"1","")&amp;($AN$5+$A88)))</f>
        <v>#N/A</v>
      </c>
      <c r="E88" s="22" t="e">
        <f ca="1">_xlfn.IFS(INDIRECT("Eurofins!"&amp;SUBSTITUTE(ADDRESS(1,MATCH(E$3,Eurofins!$2:$2,0),4),"1","")&amp;($AN$5+$A88))=0,"",INDIRECT("Eurofins!"&amp;SUBSTITUTE(ADDRESS(1,MATCH(E$3,Eurofins!$2:$2,0),4),"1","")&amp;($AN$5+$A88))="nd","n.d.",LEFT(INDIRECT("Eurofins!"&amp;SUBSTITUTE(ADDRESS(1,MATCH(E$3,Eurofins!$2:$2,0),4),"1","")&amp;($AN$5+$A88)),2)="&lt; ","&lt;&lt;",LEFT(INDIRECT("Eurofins!"&amp;SUBSTITUTE(ADDRESS(1,MATCH(E$3,Eurofins!$2:$2,0),4),"1","")&amp;($AN$5+$A88)),1)="&lt;","&lt;",NOT(ISERROR(VALUE(INDIRECT("Eurofins!"&amp;SUBSTITUTE(ADDRESS(1,MATCH(E$3,Eurofins!$2:$2,0),4),"1","")&amp;($AN$5+$A88))))),VALUE(INDIRECT("Eurofins!"&amp;SUBSTITUTE(ADDRESS(1,MATCH(E$3,Eurofins!$2:$2,0),4),"1","")&amp;($AN$5+$A88))))</f>
        <v>#N/A</v>
      </c>
      <c r="F88" s="22" t="e">
        <f ca="1">_xlfn.IFS(INDIRECT("Eurofins!"&amp;SUBSTITUTE(ADDRESS(1,MATCH(F$3,Eurofins!$2:$2,0),4),"1","")&amp;($AN$5+$A88))=0,"",INDIRECT("Eurofins!"&amp;SUBSTITUTE(ADDRESS(1,MATCH(F$3,Eurofins!$2:$2,0),4),"1","")&amp;($AN$5+$A88))="nd","n.d.",LEFT(INDIRECT("Eurofins!"&amp;SUBSTITUTE(ADDRESS(1,MATCH(F$3,Eurofins!$2:$2,0),4),"1","")&amp;($AN$5+$A88)),2)="&lt; ","&lt;&lt;",LEFT(INDIRECT("Eurofins!"&amp;SUBSTITUTE(ADDRESS(1,MATCH(F$3,Eurofins!$2:$2,0),4),"1","")&amp;($AN$5+$A88)),1)="&lt;","&lt;",NOT(ISERROR(VALUE(INDIRECT("Eurofins!"&amp;SUBSTITUTE(ADDRESS(1,MATCH(F$3,Eurofins!$2:$2,0),4),"1","")&amp;($AN$5+$A88))))),VALUE(INDIRECT("Eurofins!"&amp;SUBSTITUTE(ADDRESS(1,MATCH(F$3,Eurofins!$2:$2,0),4),"1","")&amp;($AN$5+$A88))))</f>
        <v>#N/A</v>
      </c>
      <c r="G88" s="24" t="e">
        <f ca="1" xml:space="preserve">
_xlfn.LET(_xlpm.GetVal,INDIRECT("Eurofins!"&amp;SUBSTITUTE(ADDRESS(1,MATCH(G$3,Eurofins!$2:$2,0),4),"1","")&amp;($AN$5+$A88)),_xlfn.IFS(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88" s="24" t="e">
        <f ca="1" xml:space="preserve">
_xlfn.LET(_xlpm.GetVal,INDIRECT("Eurofins!"&amp;SUBSTITUTE(ADDRESS(1,MATCH(H$3,Eurofins!$2:$2,0),4),"1","")&amp;($AN$5+$A88)),_xlfn.IFS(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88" s="24" t="e">
        <f ca="1" xml:space="preserve">
_xlfn.LET(_xlpm.GetVal,INDIRECT("Eurofins!"&amp;SUBSTITUTE(ADDRESS(1,MATCH(I$3,Eurofins!$2:$2,0),4),"1","")&amp;($AN$5+$A88)),_xlfn.IFS(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88" s="24" t="e">
        <f ca="1" xml:space="preserve">
_xlfn.LET(_xlpm.GetVal,INDIRECT("Eurofins!"&amp;SUBSTITUTE(ADDRESS(1,MATCH(J$3,Eurofins!$2:$2,0),4),"1","")&amp;($AN$5+$A88)),_xlfn.IFS(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88" s="24" t="e">
        <f ca="1" xml:space="preserve">
_xlfn.LET(_xlpm.GetVal,INDIRECT("Eurofins!"&amp;SUBSTITUTE(ADDRESS(1,MATCH(K$3,Eurofins!$2:$2,0),4),"1","")&amp;($AN$5+$A88)),_xlfn.IFS(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88" s="24" t="e">
        <f ca="1" xml:space="preserve">
_xlfn.LET(_xlpm.GetVal,INDIRECT("Eurofins!"&amp;SUBSTITUTE(ADDRESS(1,MATCH(L$3,Eurofins!$2:$2,0),4),"1","")&amp;($AN$5+$A88)),_xlfn.IFS(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88" s="24" t="e">
        <f ca="1" xml:space="preserve">
_xlfn.LET(_xlpm.GetVal,INDIRECT("Eurofins!"&amp;SUBSTITUTE(ADDRESS(1,MATCH(M$3,Eurofins!$2:$2,0),4),"1","")&amp;($AN$5+$A88)),_xlfn.IFS(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88" s="24" t="e">
        <f ca="1" xml:space="preserve">
_xlfn.LET(_xlpm.GetVal,INDIRECT("Eurofins!"&amp;SUBSTITUTE(ADDRESS(1,MATCH(N$3,Eurofins!$2:$2,0),4),"1","")&amp;($AN$5+$A88)),_xlfn.IFS(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88" s="24" t="e">
        <f ca="1" xml:space="preserve">
_xlfn.LET(_xlpm.GetVal,INDIRECT("Eurofins!"&amp;SUBSTITUTE(ADDRESS(1,MATCH(O$3,Eurofins!$2:$2,0),4),"1","")&amp;($AN$5+$A88)),_xlfn.IFS(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88" s="27" t="e">
        <f ca="1">_xlfn.LET(_xlpm.GetVal,INDIRECT("Eurofins!"&amp;SUBSTITUTE(ADDRESS(1,MATCH(P$3,Eurofins!$2:$2,0),4),"1","")&amp;($AN$5+$A88)),
_xlfn.IFS(
(_xlpm.GetVal)=0,
IF($AR$23,IF(INDIRECT("Eurofins!"&amp;$AR$28&amp;($AN$5+$A88))="nd","n.d.",VALUE(INDIRECT("Eurofins!"&amp;$AR$28&amp;($AN$5+$A88)))),""),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88" s="27" t="e">
        <f ca="1">_xlfn.LET(_xlpm.GetVal,INDIRECT("Eurofins!"&amp;SUBSTITUTE(ADDRESS(1,MATCH(Q$3,Eurofins!$2:$2,0),4),"1","")&amp;($AN$5+$A88)),
_xlfn.IFS(
(_xlpm.GetVal)=0,
IF($AR$15,IF(INDIRECT("Eurofins!"&amp;$AR$20&amp;($AN$5+$A88))="nd","n.d.",VALUE(INDIRECT("Eurofins!"&amp;$AR$20&amp;($AN$5+$A88)))),""),
(_xlpm.GetVal)="nd",
"n.d.",
LEFT(_xlpm.GetVal,1)="&lt;",
IF(Q86&lt;&gt;1,"&lt;"&amp;VALUE(SUBSTITUTE(SUBSTITUTE(_xlpm.GetVal,"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88" s="24" t="e">
        <f ca="1" xml:space="preserve">
_xlfn.LET(_xlpm.GetVal,INDIRECT("Eurofins!"&amp;SUBSTITUTE(ADDRESS(1,MATCH(R$3,Eurofins!$2:$2,0),4),"1","")&amp;($AN$5+$A88)),_xlfn.IFS(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88" s="24" t="e">
        <f ca="1" xml:space="preserve">
_xlfn.LET(_xlpm.GetVal,INDIRECT("Eurofins!"&amp;SUBSTITUTE(ADDRESS(1,MATCH(S$3,Eurofins!$2:$2,0),4),"1","")&amp;($AN$5+$A88)),_xlfn.IFS(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88" s="24" t="e">
        <f ca="1" xml:space="preserve">
_xlfn.LET(_xlpm.GetVal,INDIRECT("Eurofins!"&amp;SUBSTITUTE(ADDRESS(1,MATCH(T$3,Eurofins!$2:$2,0),4),"1","")&amp;($AN$5+$A88)),_xlfn.IFS(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88" s="24" t="e">
        <f ca="1" xml:space="preserve">
_xlfn.LET(_xlpm.GetVal,INDIRECT("Eurofins!"&amp;SUBSTITUTE(ADDRESS(1,MATCH(U$3,Eurofins!$2:$2,0),4),"1","")&amp;($AN$5+$A88)),_xlfn.IFS(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88" s="24" t="e">
        <f ca="1" xml:space="preserve">
_xlfn.LET(_xlpm.GetVal,INDIRECT("Eurofins!"&amp;SUBSTITUTE(ADDRESS(1,MATCH(V$3,Eurofins!$2:$2,0),4),"1","")&amp;($AN$5+$A88)),_xlfn.IFS(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88" s="24" t="e">
        <f ca="1" xml:space="preserve">
_xlfn.LET(_xlpm.GetVal,INDIRECT("Eurofins!"&amp;SUBSTITUTE(ADDRESS(1,MATCH(W$3,Eurofins!$2:$2,0),4),"1","")&amp;($AN$5+$A88)),_xlfn.IFS(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88" s="24" t="e">
        <f ca="1" xml:space="preserve">
_xlfn.LET(_xlpm.GetVal,INDIRECT("Eurofins!"&amp;SUBSTITUTE(ADDRESS(1,MATCH(X$3,Eurofins!$2:$2,0),4),"1","")&amp;($AN$5+$A88)),_xlfn.IFS(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88" s="24" t="e">
        <f ca="1" xml:space="preserve">
_xlfn.LET(_xlpm.GetVal,INDIRECT("Eurofins!"&amp;SUBSTITUTE(ADDRESS(1,MATCH(Y$3,Eurofins!$2:$2,0),4),"1","")&amp;($AN$5+$A88)),_xlfn.IFS(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88" s="24" t="e">
        <f ca="1" xml:space="preserve">
_xlfn.LET(_xlpm.GetVal,INDIRECT("Eurofins!"&amp;SUBSTITUTE(ADDRESS(1,MATCH(Z$3,Eurofins!$2:$2,0),4),"1","")&amp;($AN$5+$A88)),_xlfn.IFS(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88" s="24" t="e">
        <f ca="1" xml:space="preserve">
_xlfn.LET(_xlpm.GetVal,INDIRECT("Eurofins!"&amp;SUBSTITUTE(ADDRESS(1,MATCH(AA$3,Eurofins!$2:$2,0),4),"1","")&amp;($AN$5+$A88)),_xlfn.IFS(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88" s="24" t="e">
        <f ca="1" xml:space="preserve">
_xlfn.LET(_xlpm.GetVal,INDIRECT("Eurofins!"&amp;SUBSTITUTE(ADDRESS(1,MATCH(AB$3,Eurofins!$2:$2,0),4),"1","")&amp;($AN$5+$A88)),_xlfn.IFS(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88" s="24" t="e">
        <f ca="1" xml:space="preserve">
_xlfn.LET(_xlpm.GetVal,INDIRECT("Eurofins!"&amp;SUBSTITUTE(ADDRESS(1,MATCH(AC$3,Eurofins!$2:$2,0),4),"1","")&amp;($AN$5+$A88)),_xlfn.IFS(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88" s="24" t="e">
        <f ca="1" xml:space="preserve">
_xlfn.LET(_xlpm.GetVal,INDIRECT("Eurofins!"&amp;SUBSTITUTE(ADDRESS(1,MATCH(AD$3,Eurofins!$2:$2,0),4),"1","")&amp;($AN$5+$A88)),_xlfn.IFS(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88" s="24" t="e">
        <f ca="1" xml:space="preserve">
_xlfn.LET(_xlpm.GetVal,INDIRECT("Eurofins!"&amp;SUBSTITUTE(ADDRESS(1,MATCH(AE$3,Eurofins!$2:$2,0),4),"1","")&amp;($AN$5+$A88)),_xlfn.IFS(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88" s="24" t="e">
        <f ca="1" xml:space="preserve">
_xlfn.LET(_xlpm.GetVal,INDIRECT("Eurofins!"&amp;SUBSTITUTE(ADDRESS(1,MATCH(AF$3,Eurofins!$2:$2,0),4),"1","")&amp;($AN$5+$A88)),_xlfn.IFS(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88" s="24" t="e">
        <f ca="1" xml:space="preserve">
_xlfn.LET(_xlpm.GetVal,INDIRECT("Eurofins!"&amp;SUBSTITUTE(ADDRESS(1,MATCH(AG$3,Eurofins!$2:$2,0),4),"1","")&amp;($AN$5+$A88)),_xlfn.IFS(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88" s="25" t="str">
        <f ca="1">IF(SUMPRODUCT(--ISERROR(AI88:AJ88))&lt;2,IF(SUMIF(AI88:AJ88,"&lt;&gt;#VALUE!")&lt;=ALS_Jord_Kalk!BQ$4,"&lt;"&amp;ALS_Jord_Kalk!BQ$4,SUMIF(AI88:AJ88,"&lt;&gt;#VALUE!")),"#VALUE!")</f>
        <v>#VALUE!</v>
      </c>
      <c r="AI88" s="24" t="e">
        <f ca="1">_xlfn.IFS(INDIRECT("Eurofins!"&amp;SUBSTITUTE(ADDRESS(1,MATCH(AI$3,Eurofins!$2:$2,0),4),"1","")&amp;($AN$5+$A88))=0,"",INDIRECT("Eurofins!"&amp;SUBSTITUTE(ADDRESS(1,MATCH(AI$3,Eurofins!$2:$2,0),4),"1","")&amp;($AN$5+$A88))="nd","n.d.",LEFT(INDIRECT("Eurofins!"&amp;SUBSTITUTE(ADDRESS(1,MATCH(AI$3,Eurofins!$2:$2,0),4),"1","")&amp;($AN$5+$A88)),2)="&lt; ",IF(VALUE(SUBSTITUTE(SUBSTITUTE(INDIRECT("Eurofins!"&amp;SUBSTITUTE(ADDRESS(1,MATCH(AI$3,Eurofins!$2:$2,0),4),"1","")&amp;($AN$5+$A88))," ",""),"&lt;",""))*AI$2&lt;=BS$4,"&lt;"&amp;BS$4,"&lt;"&amp;VALUE(SUBSTITUTE(SUBSTITUTE(INDIRECT("Eurofins!"&amp;SUBSTITUTE(ADDRESS(1,MATCH(AI$3,Eurofins!$2:$2,0),4),"1","")&amp;($AN$5+$A88))," ",""),"&lt;",""))*AI$2),LEFT(INDIRECT("Eurofins!"&amp;SUBSTITUTE(ADDRESS(1,MATCH(AI$3,Eurofins!$2:$2,0),4),"1","")&amp;($AN$5+$A88)),1)="&lt;",IF(VALUE(SUBSTITUTE(SUBSTITUTE(INDIRECT("Eurofins!"&amp;SUBSTITUTE(ADDRESS(1,MATCH(AI$3,Eurofins!$2:$2,0),4),"1","")&amp;($AN$5+$A88))," ",""),"&lt;",""))*AI$2&lt;=BS$4,"&lt;"&amp;BS$4,"&lt;"&amp;VALUE(SUBSTITUTE(SUBSTITUTE(INDIRECT("Eurofins!"&amp;SUBSTITUTE(ADDRESS(1,MATCH(AI$3,Eurofins!$2:$2,0),4),"1","")&amp;($AN$5+$A88))," ",""),"&lt;",""))*AI$2),ISNUMBER(VALUE(INDIRECT("Eurofins!"&amp;SUBSTITUTE(ADDRESS(1,MATCH(AI$3,Eurofins!$2:$2,0),4),"1","")&amp;($AN$5+$A88)))),IF(VALUE(INDIRECT("Eurofins!"&amp;SUBSTITUTE(ADDRESS(1,MATCH(AI$3,Eurofins!$2:$2,0),4),"1","")&amp;($AN$5+$A88)))*AI$2&lt;=BS$4,"&lt;"&amp;BS$4,VALUE(INDIRECT("Eurofins!"&amp;SUBSTITUTE(ADDRESS(1,MATCH(AI$3,Eurofins!$2:$2,0),4),"1","")&amp;($AN$5+$A88)))))</f>
        <v>#N/A</v>
      </c>
      <c r="AJ88" s="24" t="e">
        <f ca="1">_xlfn.IFS(INDIRECT("Eurofins!"&amp;SUBSTITUTE(ADDRESS(1,MATCH(AJ$3,Eurofins!$2:$2,0),4),"1","")&amp;($AN$5+$A88))=0,"",INDIRECT("Eurofins!"&amp;SUBSTITUTE(ADDRESS(1,MATCH(AJ$3,Eurofins!$2:$2,0),4),"1","")&amp;($AN$5+$A88))="nd","n.d.",LEFT(INDIRECT("Eurofins!"&amp;SUBSTITUTE(ADDRESS(1,MATCH(AJ$3,Eurofins!$2:$2,0),4),"1","")&amp;($AN$5+$A88)),2)="&lt; ",IF(VALUE(SUBSTITUTE(SUBSTITUTE(INDIRECT("Eurofins!"&amp;SUBSTITUTE(ADDRESS(1,MATCH(AJ$3,Eurofins!$2:$2,0),4),"1","")&amp;($AN$5+$A88))," ",""),"&lt;",""))*AJ$2&lt;=BT$4,"&lt;"&amp;BT$4,"&lt;"&amp;VALUE(SUBSTITUTE(SUBSTITUTE(INDIRECT("Eurofins!"&amp;SUBSTITUTE(ADDRESS(1,MATCH(AJ$3,Eurofins!$2:$2,0),4),"1","")&amp;($AN$5+$A88))," ",""),"&lt;",""))*AJ$2),LEFT(INDIRECT("Eurofins!"&amp;SUBSTITUTE(ADDRESS(1,MATCH(AJ$3,Eurofins!$2:$2,0),4),"1","")&amp;($AN$5+$A88)),1)="&lt;",IF(VALUE(SUBSTITUTE(SUBSTITUTE(INDIRECT("Eurofins!"&amp;SUBSTITUTE(ADDRESS(1,MATCH(AJ$3,Eurofins!$2:$2,0),4),"1","")&amp;($AN$5+$A88))," ",""),"&lt;",""))*AJ$2&lt;=BT$4,"&lt;"&amp;BT$4,"&lt;"&amp;VALUE(SUBSTITUTE(SUBSTITUTE(INDIRECT("Eurofins!"&amp;SUBSTITUTE(ADDRESS(1,MATCH(AJ$3,Eurofins!$2:$2,0),4),"1","")&amp;($AN$5+$A88))," ",""),"&lt;",""))*AJ$2),ISNUMBER(VALUE(INDIRECT("Eurofins!"&amp;SUBSTITUTE(ADDRESS(1,MATCH(AJ$3,Eurofins!$2:$2,0),4),"1","")&amp;($AN$5+$A88)))),IF(VALUE(INDIRECT("Eurofins!"&amp;SUBSTITUTE(ADDRESS(1,MATCH(AJ$3,Eurofins!$2:$2,0),4),"1","")&amp;($AN$5+$A88)))*AJ$2&lt;=BT$4,"&lt;"&amp;BT$4,VALUE(INDIRECT("Eurofins!"&amp;SUBSTITUTE(ADDRESS(1,MATCH(AJ$3,Eurofins!$2:$2,0),4),"1","")&amp;($AN$5+$A88)))))</f>
        <v>#N/A</v>
      </c>
    </row>
    <row r="89" spans="1:36" x14ac:dyDescent="0.25">
      <c r="A89">
        <f t="shared" ca="1" si="9"/>
        <v>86</v>
      </c>
      <c r="B89" t="e">
        <f t="shared" ca="1" si="8"/>
        <v>#REF!</v>
      </c>
      <c r="C89" t="str">
        <f t="shared" ca="1" si="10"/>
        <v/>
      </c>
      <c r="D89" s="22" t="e">
        <f ca="1">IF(INDIRECT("Eurofins!"&amp;SUBSTITUTE(ADDRESS(1,MATCH(D$3,Eurofins!$2:$2,0),4),"1","")&amp;($AN$5+$A89))=0,"",INDIRECT("Eurofins!"&amp;SUBSTITUTE(ADDRESS(1,MATCH(D$3,Eurofins!$2:$2,0),4),"1","")&amp;($AN$5+$A89)))</f>
        <v>#N/A</v>
      </c>
      <c r="E89" s="22" t="e">
        <f ca="1">_xlfn.IFS(INDIRECT("Eurofins!"&amp;SUBSTITUTE(ADDRESS(1,MATCH(E$3,Eurofins!$2:$2,0),4),"1","")&amp;($AN$5+$A89))=0,"",INDIRECT("Eurofins!"&amp;SUBSTITUTE(ADDRESS(1,MATCH(E$3,Eurofins!$2:$2,0),4),"1","")&amp;($AN$5+$A89))="nd","n.d.",LEFT(INDIRECT("Eurofins!"&amp;SUBSTITUTE(ADDRESS(1,MATCH(E$3,Eurofins!$2:$2,0),4),"1","")&amp;($AN$5+$A89)),2)="&lt; ","&lt;&lt;",LEFT(INDIRECT("Eurofins!"&amp;SUBSTITUTE(ADDRESS(1,MATCH(E$3,Eurofins!$2:$2,0),4),"1","")&amp;($AN$5+$A89)),1)="&lt;","&lt;",NOT(ISERROR(VALUE(INDIRECT("Eurofins!"&amp;SUBSTITUTE(ADDRESS(1,MATCH(E$3,Eurofins!$2:$2,0),4),"1","")&amp;($AN$5+$A89))))),VALUE(INDIRECT("Eurofins!"&amp;SUBSTITUTE(ADDRESS(1,MATCH(E$3,Eurofins!$2:$2,0),4),"1","")&amp;($AN$5+$A89))))</f>
        <v>#N/A</v>
      </c>
      <c r="F89" s="22" t="e">
        <f ca="1">_xlfn.IFS(INDIRECT("Eurofins!"&amp;SUBSTITUTE(ADDRESS(1,MATCH(F$3,Eurofins!$2:$2,0),4),"1","")&amp;($AN$5+$A89))=0,"",INDIRECT("Eurofins!"&amp;SUBSTITUTE(ADDRESS(1,MATCH(F$3,Eurofins!$2:$2,0),4),"1","")&amp;($AN$5+$A89))="nd","n.d.",LEFT(INDIRECT("Eurofins!"&amp;SUBSTITUTE(ADDRESS(1,MATCH(F$3,Eurofins!$2:$2,0),4),"1","")&amp;($AN$5+$A89)),2)="&lt; ","&lt;&lt;",LEFT(INDIRECT("Eurofins!"&amp;SUBSTITUTE(ADDRESS(1,MATCH(F$3,Eurofins!$2:$2,0),4),"1","")&amp;($AN$5+$A89)),1)="&lt;","&lt;",NOT(ISERROR(VALUE(INDIRECT("Eurofins!"&amp;SUBSTITUTE(ADDRESS(1,MATCH(F$3,Eurofins!$2:$2,0),4),"1","")&amp;($AN$5+$A89))))),VALUE(INDIRECT("Eurofins!"&amp;SUBSTITUTE(ADDRESS(1,MATCH(F$3,Eurofins!$2:$2,0),4),"1","")&amp;($AN$5+$A89))))</f>
        <v>#N/A</v>
      </c>
      <c r="G89" s="24" t="e">
        <f ca="1" xml:space="preserve">
_xlfn.LET(_xlpm.GetVal,INDIRECT("Eurofins!"&amp;SUBSTITUTE(ADDRESS(1,MATCH(G$3,Eurofins!$2:$2,0),4),"1","")&amp;($AN$5+$A89)),_xlfn.IFS(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89" s="24" t="e">
        <f ca="1" xml:space="preserve">
_xlfn.LET(_xlpm.GetVal,INDIRECT("Eurofins!"&amp;SUBSTITUTE(ADDRESS(1,MATCH(H$3,Eurofins!$2:$2,0),4),"1","")&amp;($AN$5+$A89)),_xlfn.IFS(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89" s="24" t="e">
        <f ca="1" xml:space="preserve">
_xlfn.LET(_xlpm.GetVal,INDIRECT("Eurofins!"&amp;SUBSTITUTE(ADDRESS(1,MATCH(I$3,Eurofins!$2:$2,0),4),"1","")&amp;($AN$5+$A89)),_xlfn.IFS(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89" s="24" t="e">
        <f ca="1" xml:space="preserve">
_xlfn.LET(_xlpm.GetVal,INDIRECT("Eurofins!"&amp;SUBSTITUTE(ADDRESS(1,MATCH(J$3,Eurofins!$2:$2,0),4),"1","")&amp;($AN$5+$A89)),_xlfn.IFS(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89" s="24" t="e">
        <f ca="1" xml:space="preserve">
_xlfn.LET(_xlpm.GetVal,INDIRECT("Eurofins!"&amp;SUBSTITUTE(ADDRESS(1,MATCH(K$3,Eurofins!$2:$2,0),4),"1","")&amp;($AN$5+$A89)),_xlfn.IFS(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89" s="24" t="e">
        <f ca="1" xml:space="preserve">
_xlfn.LET(_xlpm.GetVal,INDIRECT("Eurofins!"&amp;SUBSTITUTE(ADDRESS(1,MATCH(L$3,Eurofins!$2:$2,0),4),"1","")&amp;($AN$5+$A89)),_xlfn.IFS(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89" s="24" t="e">
        <f ca="1" xml:space="preserve">
_xlfn.LET(_xlpm.GetVal,INDIRECT("Eurofins!"&amp;SUBSTITUTE(ADDRESS(1,MATCH(M$3,Eurofins!$2:$2,0),4),"1","")&amp;($AN$5+$A89)),_xlfn.IFS(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89" s="24" t="e">
        <f ca="1" xml:space="preserve">
_xlfn.LET(_xlpm.GetVal,INDIRECT("Eurofins!"&amp;SUBSTITUTE(ADDRESS(1,MATCH(N$3,Eurofins!$2:$2,0),4),"1","")&amp;($AN$5+$A89)),_xlfn.IFS(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89" s="24" t="e">
        <f ca="1" xml:space="preserve">
_xlfn.LET(_xlpm.GetVal,INDIRECT("Eurofins!"&amp;SUBSTITUTE(ADDRESS(1,MATCH(O$3,Eurofins!$2:$2,0),4),"1","")&amp;($AN$5+$A89)),_xlfn.IFS(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89" s="27" t="e">
        <f ca="1">_xlfn.LET(_xlpm.GetVal,INDIRECT("Eurofins!"&amp;SUBSTITUTE(ADDRESS(1,MATCH(P$3,Eurofins!$2:$2,0),4),"1","")&amp;($AN$5+$A89)),
_xlfn.IFS(
(_xlpm.GetVal)=0,
IF($AR$23,IF(INDIRECT("Eurofins!"&amp;$AR$28&amp;($AN$5+$A89))="nd","n.d.",VALUE(INDIRECT("Eurofins!"&amp;$AR$28&amp;($AN$5+$A89)))),""),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89" s="27" t="e">
        <f ca="1">_xlfn.LET(_xlpm.GetVal,INDIRECT("Eurofins!"&amp;SUBSTITUTE(ADDRESS(1,MATCH(Q$3,Eurofins!$2:$2,0),4),"1","")&amp;($AN$5+$A89)),
_xlfn.IFS(
(_xlpm.GetVal)=0,
IF($AR$15,IF(INDIRECT("Eurofins!"&amp;$AR$20&amp;($AN$5+$A89))="nd","n.d.",VALUE(INDIRECT("Eurofins!"&amp;$AR$20&amp;($AN$5+$A89)))),""),
(_xlpm.GetVal)="nd",
"n.d.",
LEFT(_xlpm.GetVal,1)="&lt;",
IF(Q87&lt;&gt;1,"&lt;"&amp;VALUE(SUBSTITUTE(SUBSTITUTE(_xlpm.GetVal,"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89" s="24" t="e">
        <f ca="1" xml:space="preserve">
_xlfn.LET(_xlpm.GetVal,INDIRECT("Eurofins!"&amp;SUBSTITUTE(ADDRESS(1,MATCH(R$3,Eurofins!$2:$2,0),4),"1","")&amp;($AN$5+$A89)),_xlfn.IFS(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89" s="24" t="e">
        <f ca="1" xml:space="preserve">
_xlfn.LET(_xlpm.GetVal,INDIRECT("Eurofins!"&amp;SUBSTITUTE(ADDRESS(1,MATCH(S$3,Eurofins!$2:$2,0),4),"1","")&amp;($AN$5+$A89)),_xlfn.IFS(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89" s="24" t="e">
        <f ca="1" xml:space="preserve">
_xlfn.LET(_xlpm.GetVal,INDIRECT("Eurofins!"&amp;SUBSTITUTE(ADDRESS(1,MATCH(T$3,Eurofins!$2:$2,0),4),"1","")&amp;($AN$5+$A89)),_xlfn.IFS(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89" s="24" t="e">
        <f ca="1" xml:space="preserve">
_xlfn.LET(_xlpm.GetVal,INDIRECT("Eurofins!"&amp;SUBSTITUTE(ADDRESS(1,MATCH(U$3,Eurofins!$2:$2,0),4),"1","")&amp;($AN$5+$A89)),_xlfn.IFS(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89" s="24" t="e">
        <f ca="1" xml:space="preserve">
_xlfn.LET(_xlpm.GetVal,INDIRECT("Eurofins!"&amp;SUBSTITUTE(ADDRESS(1,MATCH(V$3,Eurofins!$2:$2,0),4),"1","")&amp;($AN$5+$A89)),_xlfn.IFS(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89" s="24" t="e">
        <f ca="1" xml:space="preserve">
_xlfn.LET(_xlpm.GetVal,INDIRECT("Eurofins!"&amp;SUBSTITUTE(ADDRESS(1,MATCH(W$3,Eurofins!$2:$2,0),4),"1","")&amp;($AN$5+$A89)),_xlfn.IFS(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89" s="24" t="e">
        <f ca="1" xml:space="preserve">
_xlfn.LET(_xlpm.GetVal,INDIRECT("Eurofins!"&amp;SUBSTITUTE(ADDRESS(1,MATCH(X$3,Eurofins!$2:$2,0),4),"1","")&amp;($AN$5+$A89)),_xlfn.IFS(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89" s="24" t="e">
        <f ca="1" xml:space="preserve">
_xlfn.LET(_xlpm.GetVal,INDIRECT("Eurofins!"&amp;SUBSTITUTE(ADDRESS(1,MATCH(Y$3,Eurofins!$2:$2,0),4),"1","")&amp;($AN$5+$A89)),_xlfn.IFS(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89" s="24" t="e">
        <f ca="1" xml:space="preserve">
_xlfn.LET(_xlpm.GetVal,INDIRECT("Eurofins!"&amp;SUBSTITUTE(ADDRESS(1,MATCH(Z$3,Eurofins!$2:$2,0),4),"1","")&amp;($AN$5+$A89)),_xlfn.IFS(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89" s="24" t="e">
        <f ca="1" xml:space="preserve">
_xlfn.LET(_xlpm.GetVal,INDIRECT("Eurofins!"&amp;SUBSTITUTE(ADDRESS(1,MATCH(AA$3,Eurofins!$2:$2,0),4),"1","")&amp;($AN$5+$A89)),_xlfn.IFS(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89" s="24" t="e">
        <f ca="1" xml:space="preserve">
_xlfn.LET(_xlpm.GetVal,INDIRECT("Eurofins!"&amp;SUBSTITUTE(ADDRESS(1,MATCH(AB$3,Eurofins!$2:$2,0),4),"1","")&amp;($AN$5+$A89)),_xlfn.IFS(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89" s="24" t="e">
        <f ca="1" xml:space="preserve">
_xlfn.LET(_xlpm.GetVal,INDIRECT("Eurofins!"&amp;SUBSTITUTE(ADDRESS(1,MATCH(AC$3,Eurofins!$2:$2,0),4),"1","")&amp;($AN$5+$A89)),_xlfn.IFS(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89" s="24" t="e">
        <f ca="1" xml:space="preserve">
_xlfn.LET(_xlpm.GetVal,INDIRECT("Eurofins!"&amp;SUBSTITUTE(ADDRESS(1,MATCH(AD$3,Eurofins!$2:$2,0),4),"1","")&amp;($AN$5+$A89)),_xlfn.IFS(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89" s="24" t="e">
        <f ca="1" xml:space="preserve">
_xlfn.LET(_xlpm.GetVal,INDIRECT("Eurofins!"&amp;SUBSTITUTE(ADDRESS(1,MATCH(AE$3,Eurofins!$2:$2,0),4),"1","")&amp;($AN$5+$A89)),_xlfn.IFS(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89" s="24" t="e">
        <f ca="1" xml:space="preserve">
_xlfn.LET(_xlpm.GetVal,INDIRECT("Eurofins!"&amp;SUBSTITUTE(ADDRESS(1,MATCH(AF$3,Eurofins!$2:$2,0),4),"1","")&amp;($AN$5+$A89)),_xlfn.IFS(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89" s="24" t="e">
        <f ca="1" xml:space="preserve">
_xlfn.LET(_xlpm.GetVal,INDIRECT("Eurofins!"&amp;SUBSTITUTE(ADDRESS(1,MATCH(AG$3,Eurofins!$2:$2,0),4),"1","")&amp;($AN$5+$A89)),_xlfn.IFS(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89" s="25" t="str">
        <f ca="1">IF(SUMPRODUCT(--ISERROR(AI89:AJ89))&lt;2,IF(SUMIF(AI89:AJ89,"&lt;&gt;#VALUE!")&lt;=ALS_Jord_Kalk!BQ$4,"&lt;"&amp;ALS_Jord_Kalk!BQ$4,SUMIF(AI89:AJ89,"&lt;&gt;#VALUE!")),"#VALUE!")</f>
        <v>#VALUE!</v>
      </c>
      <c r="AI89" s="24" t="e">
        <f ca="1">_xlfn.IFS(INDIRECT("Eurofins!"&amp;SUBSTITUTE(ADDRESS(1,MATCH(AI$3,Eurofins!$2:$2,0),4),"1","")&amp;($AN$5+$A89))=0,"",INDIRECT("Eurofins!"&amp;SUBSTITUTE(ADDRESS(1,MATCH(AI$3,Eurofins!$2:$2,0),4),"1","")&amp;($AN$5+$A89))="nd","n.d.",LEFT(INDIRECT("Eurofins!"&amp;SUBSTITUTE(ADDRESS(1,MATCH(AI$3,Eurofins!$2:$2,0),4),"1","")&amp;($AN$5+$A89)),2)="&lt; ",IF(VALUE(SUBSTITUTE(SUBSTITUTE(INDIRECT("Eurofins!"&amp;SUBSTITUTE(ADDRESS(1,MATCH(AI$3,Eurofins!$2:$2,0),4),"1","")&amp;($AN$5+$A89))," ",""),"&lt;",""))*AI$2&lt;=BS$4,"&lt;"&amp;BS$4,"&lt;"&amp;VALUE(SUBSTITUTE(SUBSTITUTE(INDIRECT("Eurofins!"&amp;SUBSTITUTE(ADDRESS(1,MATCH(AI$3,Eurofins!$2:$2,0),4),"1","")&amp;($AN$5+$A89))," ",""),"&lt;",""))*AI$2),LEFT(INDIRECT("Eurofins!"&amp;SUBSTITUTE(ADDRESS(1,MATCH(AI$3,Eurofins!$2:$2,0),4),"1","")&amp;($AN$5+$A89)),1)="&lt;",IF(VALUE(SUBSTITUTE(SUBSTITUTE(INDIRECT("Eurofins!"&amp;SUBSTITUTE(ADDRESS(1,MATCH(AI$3,Eurofins!$2:$2,0),4),"1","")&amp;($AN$5+$A89))," ",""),"&lt;",""))*AI$2&lt;=BS$4,"&lt;"&amp;BS$4,"&lt;"&amp;VALUE(SUBSTITUTE(SUBSTITUTE(INDIRECT("Eurofins!"&amp;SUBSTITUTE(ADDRESS(1,MATCH(AI$3,Eurofins!$2:$2,0),4),"1","")&amp;($AN$5+$A89))," ",""),"&lt;",""))*AI$2),ISNUMBER(VALUE(INDIRECT("Eurofins!"&amp;SUBSTITUTE(ADDRESS(1,MATCH(AI$3,Eurofins!$2:$2,0),4),"1","")&amp;($AN$5+$A89)))),IF(VALUE(INDIRECT("Eurofins!"&amp;SUBSTITUTE(ADDRESS(1,MATCH(AI$3,Eurofins!$2:$2,0),4),"1","")&amp;($AN$5+$A89)))*AI$2&lt;=BS$4,"&lt;"&amp;BS$4,VALUE(INDIRECT("Eurofins!"&amp;SUBSTITUTE(ADDRESS(1,MATCH(AI$3,Eurofins!$2:$2,0),4),"1","")&amp;($AN$5+$A89)))))</f>
        <v>#N/A</v>
      </c>
      <c r="AJ89" s="24" t="e">
        <f ca="1">_xlfn.IFS(INDIRECT("Eurofins!"&amp;SUBSTITUTE(ADDRESS(1,MATCH(AJ$3,Eurofins!$2:$2,0),4),"1","")&amp;($AN$5+$A89))=0,"",INDIRECT("Eurofins!"&amp;SUBSTITUTE(ADDRESS(1,MATCH(AJ$3,Eurofins!$2:$2,0),4),"1","")&amp;($AN$5+$A89))="nd","n.d.",LEFT(INDIRECT("Eurofins!"&amp;SUBSTITUTE(ADDRESS(1,MATCH(AJ$3,Eurofins!$2:$2,0),4),"1","")&amp;($AN$5+$A89)),2)="&lt; ",IF(VALUE(SUBSTITUTE(SUBSTITUTE(INDIRECT("Eurofins!"&amp;SUBSTITUTE(ADDRESS(1,MATCH(AJ$3,Eurofins!$2:$2,0),4),"1","")&amp;($AN$5+$A89))," ",""),"&lt;",""))*AJ$2&lt;=BT$4,"&lt;"&amp;BT$4,"&lt;"&amp;VALUE(SUBSTITUTE(SUBSTITUTE(INDIRECT("Eurofins!"&amp;SUBSTITUTE(ADDRESS(1,MATCH(AJ$3,Eurofins!$2:$2,0),4),"1","")&amp;($AN$5+$A89))," ",""),"&lt;",""))*AJ$2),LEFT(INDIRECT("Eurofins!"&amp;SUBSTITUTE(ADDRESS(1,MATCH(AJ$3,Eurofins!$2:$2,0),4),"1","")&amp;($AN$5+$A89)),1)="&lt;",IF(VALUE(SUBSTITUTE(SUBSTITUTE(INDIRECT("Eurofins!"&amp;SUBSTITUTE(ADDRESS(1,MATCH(AJ$3,Eurofins!$2:$2,0),4),"1","")&amp;($AN$5+$A89))," ",""),"&lt;",""))*AJ$2&lt;=BT$4,"&lt;"&amp;BT$4,"&lt;"&amp;VALUE(SUBSTITUTE(SUBSTITUTE(INDIRECT("Eurofins!"&amp;SUBSTITUTE(ADDRESS(1,MATCH(AJ$3,Eurofins!$2:$2,0),4),"1","")&amp;($AN$5+$A89))," ",""),"&lt;",""))*AJ$2),ISNUMBER(VALUE(INDIRECT("Eurofins!"&amp;SUBSTITUTE(ADDRESS(1,MATCH(AJ$3,Eurofins!$2:$2,0),4),"1","")&amp;($AN$5+$A89)))),IF(VALUE(INDIRECT("Eurofins!"&amp;SUBSTITUTE(ADDRESS(1,MATCH(AJ$3,Eurofins!$2:$2,0),4),"1","")&amp;($AN$5+$A89)))*AJ$2&lt;=BT$4,"&lt;"&amp;BT$4,VALUE(INDIRECT("Eurofins!"&amp;SUBSTITUTE(ADDRESS(1,MATCH(AJ$3,Eurofins!$2:$2,0),4),"1","")&amp;($AN$5+$A89)))))</f>
        <v>#N/A</v>
      </c>
    </row>
    <row r="90" spans="1:36" x14ac:dyDescent="0.25">
      <c r="A90">
        <f t="shared" ca="1" si="9"/>
        <v>87</v>
      </c>
      <c r="B90" t="e">
        <f t="shared" ca="1" si="8"/>
        <v>#REF!</v>
      </c>
      <c r="C90" t="str">
        <f t="shared" ca="1" si="10"/>
        <v/>
      </c>
      <c r="D90" s="22" t="e">
        <f ca="1">IF(INDIRECT("Eurofins!"&amp;SUBSTITUTE(ADDRESS(1,MATCH(D$3,Eurofins!$2:$2,0),4),"1","")&amp;($AN$5+$A90))=0,"",INDIRECT("Eurofins!"&amp;SUBSTITUTE(ADDRESS(1,MATCH(D$3,Eurofins!$2:$2,0),4),"1","")&amp;($AN$5+$A90)))</f>
        <v>#N/A</v>
      </c>
      <c r="E90" s="22" t="e">
        <f ca="1">_xlfn.IFS(INDIRECT("Eurofins!"&amp;SUBSTITUTE(ADDRESS(1,MATCH(E$3,Eurofins!$2:$2,0),4),"1","")&amp;($AN$5+$A90))=0,"",INDIRECT("Eurofins!"&amp;SUBSTITUTE(ADDRESS(1,MATCH(E$3,Eurofins!$2:$2,0),4),"1","")&amp;($AN$5+$A90))="nd","n.d.",LEFT(INDIRECT("Eurofins!"&amp;SUBSTITUTE(ADDRESS(1,MATCH(E$3,Eurofins!$2:$2,0),4),"1","")&amp;($AN$5+$A90)),2)="&lt; ","&lt;&lt;",LEFT(INDIRECT("Eurofins!"&amp;SUBSTITUTE(ADDRESS(1,MATCH(E$3,Eurofins!$2:$2,0),4),"1","")&amp;($AN$5+$A90)),1)="&lt;","&lt;",NOT(ISERROR(VALUE(INDIRECT("Eurofins!"&amp;SUBSTITUTE(ADDRESS(1,MATCH(E$3,Eurofins!$2:$2,0),4),"1","")&amp;($AN$5+$A90))))),VALUE(INDIRECT("Eurofins!"&amp;SUBSTITUTE(ADDRESS(1,MATCH(E$3,Eurofins!$2:$2,0),4),"1","")&amp;($AN$5+$A90))))</f>
        <v>#N/A</v>
      </c>
      <c r="F90" s="22" t="e">
        <f ca="1">_xlfn.IFS(INDIRECT("Eurofins!"&amp;SUBSTITUTE(ADDRESS(1,MATCH(F$3,Eurofins!$2:$2,0),4),"1","")&amp;($AN$5+$A90))=0,"",INDIRECT("Eurofins!"&amp;SUBSTITUTE(ADDRESS(1,MATCH(F$3,Eurofins!$2:$2,0),4),"1","")&amp;($AN$5+$A90))="nd","n.d.",LEFT(INDIRECT("Eurofins!"&amp;SUBSTITUTE(ADDRESS(1,MATCH(F$3,Eurofins!$2:$2,0),4),"1","")&amp;($AN$5+$A90)),2)="&lt; ","&lt;&lt;",LEFT(INDIRECT("Eurofins!"&amp;SUBSTITUTE(ADDRESS(1,MATCH(F$3,Eurofins!$2:$2,0),4),"1","")&amp;($AN$5+$A90)),1)="&lt;","&lt;",NOT(ISERROR(VALUE(INDIRECT("Eurofins!"&amp;SUBSTITUTE(ADDRESS(1,MATCH(F$3,Eurofins!$2:$2,0),4),"1","")&amp;($AN$5+$A90))))),VALUE(INDIRECT("Eurofins!"&amp;SUBSTITUTE(ADDRESS(1,MATCH(F$3,Eurofins!$2:$2,0),4),"1","")&amp;($AN$5+$A90))))</f>
        <v>#N/A</v>
      </c>
      <c r="G90" s="24" t="e">
        <f ca="1" xml:space="preserve">
_xlfn.LET(_xlpm.GetVal,INDIRECT("Eurofins!"&amp;SUBSTITUTE(ADDRESS(1,MATCH(G$3,Eurofins!$2:$2,0),4),"1","")&amp;($AN$5+$A90)),_xlfn.IFS(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90" s="24" t="e">
        <f ca="1" xml:space="preserve">
_xlfn.LET(_xlpm.GetVal,INDIRECT("Eurofins!"&amp;SUBSTITUTE(ADDRESS(1,MATCH(H$3,Eurofins!$2:$2,0),4),"1","")&amp;($AN$5+$A90)),_xlfn.IFS(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90" s="24" t="e">
        <f ca="1" xml:space="preserve">
_xlfn.LET(_xlpm.GetVal,INDIRECT("Eurofins!"&amp;SUBSTITUTE(ADDRESS(1,MATCH(I$3,Eurofins!$2:$2,0),4),"1","")&amp;($AN$5+$A90)),_xlfn.IFS(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90" s="24" t="e">
        <f ca="1" xml:space="preserve">
_xlfn.LET(_xlpm.GetVal,INDIRECT("Eurofins!"&amp;SUBSTITUTE(ADDRESS(1,MATCH(J$3,Eurofins!$2:$2,0),4),"1","")&amp;($AN$5+$A90)),_xlfn.IFS(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90" s="24" t="e">
        <f ca="1" xml:space="preserve">
_xlfn.LET(_xlpm.GetVal,INDIRECT("Eurofins!"&amp;SUBSTITUTE(ADDRESS(1,MATCH(K$3,Eurofins!$2:$2,0),4),"1","")&amp;($AN$5+$A90)),_xlfn.IFS(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90" s="24" t="e">
        <f ca="1" xml:space="preserve">
_xlfn.LET(_xlpm.GetVal,INDIRECT("Eurofins!"&amp;SUBSTITUTE(ADDRESS(1,MATCH(L$3,Eurofins!$2:$2,0),4),"1","")&amp;($AN$5+$A90)),_xlfn.IFS(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90" s="24" t="e">
        <f ca="1" xml:space="preserve">
_xlfn.LET(_xlpm.GetVal,INDIRECT("Eurofins!"&amp;SUBSTITUTE(ADDRESS(1,MATCH(M$3,Eurofins!$2:$2,0),4),"1","")&amp;($AN$5+$A90)),_xlfn.IFS(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90" s="24" t="e">
        <f ca="1" xml:space="preserve">
_xlfn.LET(_xlpm.GetVal,INDIRECT("Eurofins!"&amp;SUBSTITUTE(ADDRESS(1,MATCH(N$3,Eurofins!$2:$2,0),4),"1","")&amp;($AN$5+$A90)),_xlfn.IFS(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90" s="24" t="e">
        <f ca="1" xml:space="preserve">
_xlfn.LET(_xlpm.GetVal,INDIRECT("Eurofins!"&amp;SUBSTITUTE(ADDRESS(1,MATCH(O$3,Eurofins!$2:$2,0),4),"1","")&amp;($AN$5+$A90)),_xlfn.IFS(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90" s="27" t="e">
        <f ca="1">_xlfn.LET(_xlpm.GetVal,INDIRECT("Eurofins!"&amp;SUBSTITUTE(ADDRESS(1,MATCH(P$3,Eurofins!$2:$2,0),4),"1","")&amp;($AN$5+$A90)),
_xlfn.IFS(
(_xlpm.GetVal)=0,
IF($AR$23,IF(INDIRECT("Eurofins!"&amp;$AR$28&amp;($AN$5+$A90))="nd","n.d.",VALUE(INDIRECT("Eurofins!"&amp;$AR$28&amp;($AN$5+$A90)))),""),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90" s="27" t="e">
        <f ca="1">_xlfn.LET(_xlpm.GetVal,INDIRECT("Eurofins!"&amp;SUBSTITUTE(ADDRESS(1,MATCH(Q$3,Eurofins!$2:$2,0),4),"1","")&amp;($AN$5+$A90)),
_xlfn.IFS(
(_xlpm.GetVal)=0,
IF($AR$15,IF(INDIRECT("Eurofins!"&amp;$AR$20&amp;($AN$5+$A90))="nd","n.d.",VALUE(INDIRECT("Eurofins!"&amp;$AR$20&amp;($AN$5+$A90)))),""),
(_xlpm.GetVal)="nd",
"n.d.",
LEFT(_xlpm.GetVal,1)="&lt;",
IF(Q88&lt;&gt;1,"&lt;"&amp;VALUE(SUBSTITUTE(SUBSTITUTE(_xlpm.GetVal,"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90" s="24" t="e">
        <f ca="1" xml:space="preserve">
_xlfn.LET(_xlpm.GetVal,INDIRECT("Eurofins!"&amp;SUBSTITUTE(ADDRESS(1,MATCH(R$3,Eurofins!$2:$2,0),4),"1","")&amp;($AN$5+$A90)),_xlfn.IFS(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90" s="24" t="e">
        <f ca="1" xml:space="preserve">
_xlfn.LET(_xlpm.GetVal,INDIRECT("Eurofins!"&amp;SUBSTITUTE(ADDRESS(1,MATCH(S$3,Eurofins!$2:$2,0),4),"1","")&amp;($AN$5+$A90)),_xlfn.IFS(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90" s="24" t="e">
        <f ca="1" xml:space="preserve">
_xlfn.LET(_xlpm.GetVal,INDIRECT("Eurofins!"&amp;SUBSTITUTE(ADDRESS(1,MATCH(T$3,Eurofins!$2:$2,0),4),"1","")&amp;($AN$5+$A90)),_xlfn.IFS(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90" s="24" t="e">
        <f ca="1" xml:space="preserve">
_xlfn.LET(_xlpm.GetVal,INDIRECT("Eurofins!"&amp;SUBSTITUTE(ADDRESS(1,MATCH(U$3,Eurofins!$2:$2,0),4),"1","")&amp;($AN$5+$A90)),_xlfn.IFS(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90" s="24" t="e">
        <f ca="1" xml:space="preserve">
_xlfn.LET(_xlpm.GetVal,INDIRECT("Eurofins!"&amp;SUBSTITUTE(ADDRESS(1,MATCH(V$3,Eurofins!$2:$2,0),4),"1","")&amp;($AN$5+$A90)),_xlfn.IFS(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90" s="24" t="e">
        <f ca="1" xml:space="preserve">
_xlfn.LET(_xlpm.GetVal,INDIRECT("Eurofins!"&amp;SUBSTITUTE(ADDRESS(1,MATCH(W$3,Eurofins!$2:$2,0),4),"1","")&amp;($AN$5+$A90)),_xlfn.IFS(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90" s="24" t="e">
        <f ca="1" xml:space="preserve">
_xlfn.LET(_xlpm.GetVal,INDIRECT("Eurofins!"&amp;SUBSTITUTE(ADDRESS(1,MATCH(X$3,Eurofins!$2:$2,0),4),"1","")&amp;($AN$5+$A90)),_xlfn.IFS(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90" s="24" t="e">
        <f ca="1" xml:space="preserve">
_xlfn.LET(_xlpm.GetVal,INDIRECT("Eurofins!"&amp;SUBSTITUTE(ADDRESS(1,MATCH(Y$3,Eurofins!$2:$2,0),4),"1","")&amp;($AN$5+$A90)),_xlfn.IFS(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90" s="24" t="e">
        <f ca="1" xml:space="preserve">
_xlfn.LET(_xlpm.GetVal,INDIRECT("Eurofins!"&amp;SUBSTITUTE(ADDRESS(1,MATCH(Z$3,Eurofins!$2:$2,0),4),"1","")&amp;($AN$5+$A90)),_xlfn.IFS(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90" s="24" t="e">
        <f ca="1" xml:space="preserve">
_xlfn.LET(_xlpm.GetVal,INDIRECT("Eurofins!"&amp;SUBSTITUTE(ADDRESS(1,MATCH(AA$3,Eurofins!$2:$2,0),4),"1","")&amp;($AN$5+$A90)),_xlfn.IFS(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90" s="24" t="e">
        <f ca="1" xml:space="preserve">
_xlfn.LET(_xlpm.GetVal,INDIRECT("Eurofins!"&amp;SUBSTITUTE(ADDRESS(1,MATCH(AB$3,Eurofins!$2:$2,0),4),"1","")&amp;($AN$5+$A90)),_xlfn.IFS(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90" s="24" t="e">
        <f ca="1" xml:space="preserve">
_xlfn.LET(_xlpm.GetVal,INDIRECT("Eurofins!"&amp;SUBSTITUTE(ADDRESS(1,MATCH(AC$3,Eurofins!$2:$2,0),4),"1","")&amp;($AN$5+$A90)),_xlfn.IFS(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90" s="24" t="e">
        <f ca="1" xml:space="preserve">
_xlfn.LET(_xlpm.GetVal,INDIRECT("Eurofins!"&amp;SUBSTITUTE(ADDRESS(1,MATCH(AD$3,Eurofins!$2:$2,0),4),"1","")&amp;($AN$5+$A90)),_xlfn.IFS(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90" s="24" t="e">
        <f ca="1" xml:space="preserve">
_xlfn.LET(_xlpm.GetVal,INDIRECT("Eurofins!"&amp;SUBSTITUTE(ADDRESS(1,MATCH(AE$3,Eurofins!$2:$2,0),4),"1","")&amp;($AN$5+$A90)),_xlfn.IFS(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90" s="24" t="e">
        <f ca="1" xml:space="preserve">
_xlfn.LET(_xlpm.GetVal,INDIRECT("Eurofins!"&amp;SUBSTITUTE(ADDRESS(1,MATCH(AF$3,Eurofins!$2:$2,0),4),"1","")&amp;($AN$5+$A90)),_xlfn.IFS(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90" s="24" t="e">
        <f ca="1" xml:space="preserve">
_xlfn.LET(_xlpm.GetVal,INDIRECT("Eurofins!"&amp;SUBSTITUTE(ADDRESS(1,MATCH(AG$3,Eurofins!$2:$2,0),4),"1","")&amp;($AN$5+$A90)),_xlfn.IFS(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90" s="25" t="str">
        <f ca="1">IF(SUMPRODUCT(--ISERROR(AI90:AJ90))&lt;2,IF(SUMIF(AI90:AJ90,"&lt;&gt;#VALUE!")&lt;=ALS_Jord_Kalk!BQ$4,"&lt;"&amp;ALS_Jord_Kalk!BQ$4,SUMIF(AI90:AJ90,"&lt;&gt;#VALUE!")),"#VALUE!")</f>
        <v>#VALUE!</v>
      </c>
      <c r="AI90" s="24" t="e">
        <f ca="1">_xlfn.IFS(INDIRECT("Eurofins!"&amp;SUBSTITUTE(ADDRESS(1,MATCH(AI$3,Eurofins!$2:$2,0),4),"1","")&amp;($AN$5+$A90))=0,"",INDIRECT("Eurofins!"&amp;SUBSTITUTE(ADDRESS(1,MATCH(AI$3,Eurofins!$2:$2,0),4),"1","")&amp;($AN$5+$A90))="nd","n.d.",LEFT(INDIRECT("Eurofins!"&amp;SUBSTITUTE(ADDRESS(1,MATCH(AI$3,Eurofins!$2:$2,0),4),"1","")&amp;($AN$5+$A90)),2)="&lt; ",IF(VALUE(SUBSTITUTE(SUBSTITUTE(INDIRECT("Eurofins!"&amp;SUBSTITUTE(ADDRESS(1,MATCH(AI$3,Eurofins!$2:$2,0),4),"1","")&amp;($AN$5+$A90))," ",""),"&lt;",""))*AI$2&lt;=BS$4,"&lt;"&amp;BS$4,"&lt;"&amp;VALUE(SUBSTITUTE(SUBSTITUTE(INDIRECT("Eurofins!"&amp;SUBSTITUTE(ADDRESS(1,MATCH(AI$3,Eurofins!$2:$2,0),4),"1","")&amp;($AN$5+$A90))," ",""),"&lt;",""))*AI$2),LEFT(INDIRECT("Eurofins!"&amp;SUBSTITUTE(ADDRESS(1,MATCH(AI$3,Eurofins!$2:$2,0),4),"1","")&amp;($AN$5+$A90)),1)="&lt;",IF(VALUE(SUBSTITUTE(SUBSTITUTE(INDIRECT("Eurofins!"&amp;SUBSTITUTE(ADDRESS(1,MATCH(AI$3,Eurofins!$2:$2,0),4),"1","")&amp;($AN$5+$A90))," ",""),"&lt;",""))*AI$2&lt;=BS$4,"&lt;"&amp;BS$4,"&lt;"&amp;VALUE(SUBSTITUTE(SUBSTITUTE(INDIRECT("Eurofins!"&amp;SUBSTITUTE(ADDRESS(1,MATCH(AI$3,Eurofins!$2:$2,0),4),"1","")&amp;($AN$5+$A90))," ",""),"&lt;",""))*AI$2),ISNUMBER(VALUE(INDIRECT("Eurofins!"&amp;SUBSTITUTE(ADDRESS(1,MATCH(AI$3,Eurofins!$2:$2,0),4),"1","")&amp;($AN$5+$A90)))),IF(VALUE(INDIRECT("Eurofins!"&amp;SUBSTITUTE(ADDRESS(1,MATCH(AI$3,Eurofins!$2:$2,0),4),"1","")&amp;($AN$5+$A90)))*AI$2&lt;=BS$4,"&lt;"&amp;BS$4,VALUE(INDIRECT("Eurofins!"&amp;SUBSTITUTE(ADDRESS(1,MATCH(AI$3,Eurofins!$2:$2,0),4),"1","")&amp;($AN$5+$A90)))))</f>
        <v>#N/A</v>
      </c>
      <c r="AJ90" s="24" t="e">
        <f ca="1">_xlfn.IFS(INDIRECT("Eurofins!"&amp;SUBSTITUTE(ADDRESS(1,MATCH(AJ$3,Eurofins!$2:$2,0),4),"1","")&amp;($AN$5+$A90))=0,"",INDIRECT("Eurofins!"&amp;SUBSTITUTE(ADDRESS(1,MATCH(AJ$3,Eurofins!$2:$2,0),4),"1","")&amp;($AN$5+$A90))="nd","n.d.",LEFT(INDIRECT("Eurofins!"&amp;SUBSTITUTE(ADDRESS(1,MATCH(AJ$3,Eurofins!$2:$2,0),4),"1","")&amp;($AN$5+$A90)),2)="&lt; ",IF(VALUE(SUBSTITUTE(SUBSTITUTE(INDIRECT("Eurofins!"&amp;SUBSTITUTE(ADDRESS(1,MATCH(AJ$3,Eurofins!$2:$2,0),4),"1","")&amp;($AN$5+$A90))," ",""),"&lt;",""))*AJ$2&lt;=BT$4,"&lt;"&amp;BT$4,"&lt;"&amp;VALUE(SUBSTITUTE(SUBSTITUTE(INDIRECT("Eurofins!"&amp;SUBSTITUTE(ADDRESS(1,MATCH(AJ$3,Eurofins!$2:$2,0),4),"1","")&amp;($AN$5+$A90))," ",""),"&lt;",""))*AJ$2),LEFT(INDIRECT("Eurofins!"&amp;SUBSTITUTE(ADDRESS(1,MATCH(AJ$3,Eurofins!$2:$2,0),4),"1","")&amp;($AN$5+$A90)),1)="&lt;",IF(VALUE(SUBSTITUTE(SUBSTITUTE(INDIRECT("Eurofins!"&amp;SUBSTITUTE(ADDRESS(1,MATCH(AJ$3,Eurofins!$2:$2,0),4),"1","")&amp;($AN$5+$A90))," ",""),"&lt;",""))*AJ$2&lt;=BT$4,"&lt;"&amp;BT$4,"&lt;"&amp;VALUE(SUBSTITUTE(SUBSTITUTE(INDIRECT("Eurofins!"&amp;SUBSTITUTE(ADDRESS(1,MATCH(AJ$3,Eurofins!$2:$2,0),4),"1","")&amp;($AN$5+$A90))," ",""),"&lt;",""))*AJ$2),ISNUMBER(VALUE(INDIRECT("Eurofins!"&amp;SUBSTITUTE(ADDRESS(1,MATCH(AJ$3,Eurofins!$2:$2,0),4),"1","")&amp;($AN$5+$A90)))),IF(VALUE(INDIRECT("Eurofins!"&amp;SUBSTITUTE(ADDRESS(1,MATCH(AJ$3,Eurofins!$2:$2,0),4),"1","")&amp;($AN$5+$A90)))*AJ$2&lt;=BT$4,"&lt;"&amp;BT$4,VALUE(INDIRECT("Eurofins!"&amp;SUBSTITUTE(ADDRESS(1,MATCH(AJ$3,Eurofins!$2:$2,0),4),"1","")&amp;($AN$5+$A90)))))</f>
        <v>#N/A</v>
      </c>
    </row>
    <row r="91" spans="1:36" x14ac:dyDescent="0.25">
      <c r="A91">
        <f t="shared" ca="1" si="9"/>
        <v>88</v>
      </c>
      <c r="B91" t="e">
        <f t="shared" ca="1" si="8"/>
        <v>#REF!</v>
      </c>
      <c r="C91" t="str">
        <f t="shared" ca="1" si="10"/>
        <v/>
      </c>
      <c r="D91" s="22" t="e">
        <f ca="1">IF(INDIRECT("Eurofins!"&amp;SUBSTITUTE(ADDRESS(1,MATCH(D$3,Eurofins!$2:$2,0),4),"1","")&amp;($AN$5+$A91))=0,"",INDIRECT("Eurofins!"&amp;SUBSTITUTE(ADDRESS(1,MATCH(D$3,Eurofins!$2:$2,0),4),"1","")&amp;($AN$5+$A91)))</f>
        <v>#N/A</v>
      </c>
      <c r="E91" s="22" t="e">
        <f ca="1">_xlfn.IFS(INDIRECT("Eurofins!"&amp;SUBSTITUTE(ADDRESS(1,MATCH(E$3,Eurofins!$2:$2,0),4),"1","")&amp;($AN$5+$A91))=0,"",INDIRECT("Eurofins!"&amp;SUBSTITUTE(ADDRESS(1,MATCH(E$3,Eurofins!$2:$2,0),4),"1","")&amp;($AN$5+$A91))="nd","n.d.",LEFT(INDIRECT("Eurofins!"&amp;SUBSTITUTE(ADDRESS(1,MATCH(E$3,Eurofins!$2:$2,0),4),"1","")&amp;($AN$5+$A91)),2)="&lt; ","&lt;&lt;",LEFT(INDIRECT("Eurofins!"&amp;SUBSTITUTE(ADDRESS(1,MATCH(E$3,Eurofins!$2:$2,0),4),"1","")&amp;($AN$5+$A91)),1)="&lt;","&lt;",NOT(ISERROR(VALUE(INDIRECT("Eurofins!"&amp;SUBSTITUTE(ADDRESS(1,MATCH(E$3,Eurofins!$2:$2,0),4),"1","")&amp;($AN$5+$A91))))),VALUE(INDIRECT("Eurofins!"&amp;SUBSTITUTE(ADDRESS(1,MATCH(E$3,Eurofins!$2:$2,0),4),"1","")&amp;($AN$5+$A91))))</f>
        <v>#N/A</v>
      </c>
      <c r="F91" s="22" t="e">
        <f ca="1">_xlfn.IFS(INDIRECT("Eurofins!"&amp;SUBSTITUTE(ADDRESS(1,MATCH(F$3,Eurofins!$2:$2,0),4),"1","")&amp;($AN$5+$A91))=0,"",INDIRECT("Eurofins!"&amp;SUBSTITUTE(ADDRESS(1,MATCH(F$3,Eurofins!$2:$2,0),4),"1","")&amp;($AN$5+$A91))="nd","n.d.",LEFT(INDIRECT("Eurofins!"&amp;SUBSTITUTE(ADDRESS(1,MATCH(F$3,Eurofins!$2:$2,0),4),"1","")&amp;($AN$5+$A91)),2)="&lt; ","&lt;&lt;",LEFT(INDIRECT("Eurofins!"&amp;SUBSTITUTE(ADDRESS(1,MATCH(F$3,Eurofins!$2:$2,0),4),"1","")&amp;($AN$5+$A91)),1)="&lt;","&lt;",NOT(ISERROR(VALUE(INDIRECT("Eurofins!"&amp;SUBSTITUTE(ADDRESS(1,MATCH(F$3,Eurofins!$2:$2,0),4),"1","")&amp;($AN$5+$A91))))),VALUE(INDIRECT("Eurofins!"&amp;SUBSTITUTE(ADDRESS(1,MATCH(F$3,Eurofins!$2:$2,0),4),"1","")&amp;($AN$5+$A91))))</f>
        <v>#N/A</v>
      </c>
      <c r="G91" s="24" t="e">
        <f ca="1" xml:space="preserve">
_xlfn.LET(_xlpm.GetVal,INDIRECT("Eurofins!"&amp;SUBSTITUTE(ADDRESS(1,MATCH(G$3,Eurofins!$2:$2,0),4),"1","")&amp;($AN$5+$A91)),_xlfn.IFS(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91" s="24" t="e">
        <f ca="1" xml:space="preserve">
_xlfn.LET(_xlpm.GetVal,INDIRECT("Eurofins!"&amp;SUBSTITUTE(ADDRESS(1,MATCH(H$3,Eurofins!$2:$2,0),4),"1","")&amp;($AN$5+$A91)),_xlfn.IFS(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91" s="24" t="e">
        <f ca="1" xml:space="preserve">
_xlfn.LET(_xlpm.GetVal,INDIRECT("Eurofins!"&amp;SUBSTITUTE(ADDRESS(1,MATCH(I$3,Eurofins!$2:$2,0),4),"1","")&amp;($AN$5+$A91)),_xlfn.IFS(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91" s="24" t="e">
        <f ca="1" xml:space="preserve">
_xlfn.LET(_xlpm.GetVal,INDIRECT("Eurofins!"&amp;SUBSTITUTE(ADDRESS(1,MATCH(J$3,Eurofins!$2:$2,0),4),"1","")&amp;($AN$5+$A91)),_xlfn.IFS(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91" s="24" t="e">
        <f ca="1" xml:space="preserve">
_xlfn.LET(_xlpm.GetVal,INDIRECT("Eurofins!"&amp;SUBSTITUTE(ADDRESS(1,MATCH(K$3,Eurofins!$2:$2,0),4),"1","")&amp;($AN$5+$A91)),_xlfn.IFS(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91" s="24" t="e">
        <f ca="1" xml:space="preserve">
_xlfn.LET(_xlpm.GetVal,INDIRECT("Eurofins!"&amp;SUBSTITUTE(ADDRESS(1,MATCH(L$3,Eurofins!$2:$2,0),4),"1","")&amp;($AN$5+$A91)),_xlfn.IFS(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91" s="24" t="e">
        <f ca="1" xml:space="preserve">
_xlfn.LET(_xlpm.GetVal,INDIRECT("Eurofins!"&amp;SUBSTITUTE(ADDRESS(1,MATCH(M$3,Eurofins!$2:$2,0),4),"1","")&amp;($AN$5+$A91)),_xlfn.IFS(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91" s="24" t="e">
        <f ca="1" xml:space="preserve">
_xlfn.LET(_xlpm.GetVal,INDIRECT("Eurofins!"&amp;SUBSTITUTE(ADDRESS(1,MATCH(N$3,Eurofins!$2:$2,0),4),"1","")&amp;($AN$5+$A91)),_xlfn.IFS(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91" s="24" t="e">
        <f ca="1" xml:space="preserve">
_xlfn.LET(_xlpm.GetVal,INDIRECT("Eurofins!"&amp;SUBSTITUTE(ADDRESS(1,MATCH(O$3,Eurofins!$2:$2,0),4),"1","")&amp;($AN$5+$A91)),_xlfn.IFS(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91" s="27" t="e">
        <f ca="1">_xlfn.LET(_xlpm.GetVal,INDIRECT("Eurofins!"&amp;SUBSTITUTE(ADDRESS(1,MATCH(P$3,Eurofins!$2:$2,0),4),"1","")&amp;($AN$5+$A91)),
_xlfn.IFS(
(_xlpm.GetVal)=0,
IF($AR$23,IF(INDIRECT("Eurofins!"&amp;$AR$28&amp;($AN$5+$A91))="nd","n.d.",VALUE(INDIRECT("Eurofins!"&amp;$AR$28&amp;($AN$5+$A91)))),""),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91" s="27" t="e">
        <f ca="1">_xlfn.LET(_xlpm.GetVal,INDIRECT("Eurofins!"&amp;SUBSTITUTE(ADDRESS(1,MATCH(Q$3,Eurofins!$2:$2,0),4),"1","")&amp;($AN$5+$A91)),
_xlfn.IFS(
(_xlpm.GetVal)=0,
IF($AR$15,IF(INDIRECT("Eurofins!"&amp;$AR$20&amp;($AN$5+$A91))="nd","n.d.",VALUE(INDIRECT("Eurofins!"&amp;$AR$20&amp;($AN$5+$A91)))),""),
(_xlpm.GetVal)="nd",
"n.d.",
LEFT(_xlpm.GetVal,1)="&lt;",
IF(Q89&lt;&gt;1,"&lt;"&amp;VALUE(SUBSTITUTE(SUBSTITUTE(_xlpm.GetVal,"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91" s="24" t="e">
        <f ca="1" xml:space="preserve">
_xlfn.LET(_xlpm.GetVal,INDIRECT("Eurofins!"&amp;SUBSTITUTE(ADDRESS(1,MATCH(R$3,Eurofins!$2:$2,0),4),"1","")&amp;($AN$5+$A91)),_xlfn.IFS(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91" s="24" t="e">
        <f ca="1" xml:space="preserve">
_xlfn.LET(_xlpm.GetVal,INDIRECT("Eurofins!"&amp;SUBSTITUTE(ADDRESS(1,MATCH(S$3,Eurofins!$2:$2,0),4),"1","")&amp;($AN$5+$A91)),_xlfn.IFS(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91" s="24" t="e">
        <f ca="1" xml:space="preserve">
_xlfn.LET(_xlpm.GetVal,INDIRECT("Eurofins!"&amp;SUBSTITUTE(ADDRESS(1,MATCH(T$3,Eurofins!$2:$2,0),4),"1","")&amp;($AN$5+$A91)),_xlfn.IFS(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91" s="24" t="e">
        <f ca="1" xml:space="preserve">
_xlfn.LET(_xlpm.GetVal,INDIRECT("Eurofins!"&amp;SUBSTITUTE(ADDRESS(1,MATCH(U$3,Eurofins!$2:$2,0),4),"1","")&amp;($AN$5+$A91)),_xlfn.IFS(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91" s="24" t="e">
        <f ca="1" xml:space="preserve">
_xlfn.LET(_xlpm.GetVal,INDIRECT("Eurofins!"&amp;SUBSTITUTE(ADDRESS(1,MATCH(V$3,Eurofins!$2:$2,0),4),"1","")&amp;($AN$5+$A91)),_xlfn.IFS(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91" s="24" t="e">
        <f ca="1" xml:space="preserve">
_xlfn.LET(_xlpm.GetVal,INDIRECT("Eurofins!"&amp;SUBSTITUTE(ADDRESS(1,MATCH(W$3,Eurofins!$2:$2,0),4),"1","")&amp;($AN$5+$A91)),_xlfn.IFS(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91" s="24" t="e">
        <f ca="1" xml:space="preserve">
_xlfn.LET(_xlpm.GetVal,INDIRECT("Eurofins!"&amp;SUBSTITUTE(ADDRESS(1,MATCH(X$3,Eurofins!$2:$2,0),4),"1","")&amp;($AN$5+$A91)),_xlfn.IFS(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91" s="24" t="e">
        <f ca="1" xml:space="preserve">
_xlfn.LET(_xlpm.GetVal,INDIRECT("Eurofins!"&amp;SUBSTITUTE(ADDRESS(1,MATCH(Y$3,Eurofins!$2:$2,0),4),"1","")&amp;($AN$5+$A91)),_xlfn.IFS(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91" s="24" t="e">
        <f ca="1" xml:space="preserve">
_xlfn.LET(_xlpm.GetVal,INDIRECT("Eurofins!"&amp;SUBSTITUTE(ADDRESS(1,MATCH(Z$3,Eurofins!$2:$2,0),4),"1","")&amp;($AN$5+$A91)),_xlfn.IFS(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91" s="24" t="e">
        <f ca="1" xml:space="preserve">
_xlfn.LET(_xlpm.GetVal,INDIRECT("Eurofins!"&amp;SUBSTITUTE(ADDRESS(1,MATCH(AA$3,Eurofins!$2:$2,0),4),"1","")&amp;($AN$5+$A91)),_xlfn.IFS(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91" s="24" t="e">
        <f ca="1" xml:space="preserve">
_xlfn.LET(_xlpm.GetVal,INDIRECT("Eurofins!"&amp;SUBSTITUTE(ADDRESS(1,MATCH(AB$3,Eurofins!$2:$2,0),4),"1","")&amp;($AN$5+$A91)),_xlfn.IFS(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91" s="24" t="e">
        <f ca="1" xml:space="preserve">
_xlfn.LET(_xlpm.GetVal,INDIRECT("Eurofins!"&amp;SUBSTITUTE(ADDRESS(1,MATCH(AC$3,Eurofins!$2:$2,0),4),"1","")&amp;($AN$5+$A91)),_xlfn.IFS(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91" s="24" t="e">
        <f ca="1" xml:space="preserve">
_xlfn.LET(_xlpm.GetVal,INDIRECT("Eurofins!"&amp;SUBSTITUTE(ADDRESS(1,MATCH(AD$3,Eurofins!$2:$2,0),4),"1","")&amp;($AN$5+$A91)),_xlfn.IFS(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91" s="24" t="e">
        <f ca="1" xml:space="preserve">
_xlfn.LET(_xlpm.GetVal,INDIRECT("Eurofins!"&amp;SUBSTITUTE(ADDRESS(1,MATCH(AE$3,Eurofins!$2:$2,0),4),"1","")&amp;($AN$5+$A91)),_xlfn.IFS(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91" s="24" t="e">
        <f ca="1" xml:space="preserve">
_xlfn.LET(_xlpm.GetVal,INDIRECT("Eurofins!"&amp;SUBSTITUTE(ADDRESS(1,MATCH(AF$3,Eurofins!$2:$2,0),4),"1","")&amp;($AN$5+$A91)),_xlfn.IFS(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91" s="24" t="e">
        <f ca="1" xml:space="preserve">
_xlfn.LET(_xlpm.GetVal,INDIRECT("Eurofins!"&amp;SUBSTITUTE(ADDRESS(1,MATCH(AG$3,Eurofins!$2:$2,0),4),"1","")&amp;($AN$5+$A91)),_xlfn.IFS(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91" s="25" t="str">
        <f ca="1">IF(SUMPRODUCT(--ISERROR(AI91:AJ91))&lt;2,IF(SUMIF(AI91:AJ91,"&lt;&gt;#VALUE!")&lt;=ALS_Jord_Kalk!BQ$4,"&lt;"&amp;ALS_Jord_Kalk!BQ$4,SUMIF(AI91:AJ91,"&lt;&gt;#VALUE!")),"#VALUE!")</f>
        <v>#VALUE!</v>
      </c>
      <c r="AI91" s="24" t="e">
        <f ca="1">_xlfn.IFS(INDIRECT("Eurofins!"&amp;SUBSTITUTE(ADDRESS(1,MATCH(AI$3,Eurofins!$2:$2,0),4),"1","")&amp;($AN$5+$A91))=0,"",INDIRECT("Eurofins!"&amp;SUBSTITUTE(ADDRESS(1,MATCH(AI$3,Eurofins!$2:$2,0),4),"1","")&amp;($AN$5+$A91))="nd","n.d.",LEFT(INDIRECT("Eurofins!"&amp;SUBSTITUTE(ADDRESS(1,MATCH(AI$3,Eurofins!$2:$2,0),4),"1","")&amp;($AN$5+$A91)),2)="&lt; ",IF(VALUE(SUBSTITUTE(SUBSTITUTE(INDIRECT("Eurofins!"&amp;SUBSTITUTE(ADDRESS(1,MATCH(AI$3,Eurofins!$2:$2,0),4),"1","")&amp;($AN$5+$A91))," ",""),"&lt;",""))*AI$2&lt;=BS$4,"&lt;"&amp;BS$4,"&lt;"&amp;VALUE(SUBSTITUTE(SUBSTITUTE(INDIRECT("Eurofins!"&amp;SUBSTITUTE(ADDRESS(1,MATCH(AI$3,Eurofins!$2:$2,0),4),"1","")&amp;($AN$5+$A91))," ",""),"&lt;",""))*AI$2),LEFT(INDIRECT("Eurofins!"&amp;SUBSTITUTE(ADDRESS(1,MATCH(AI$3,Eurofins!$2:$2,0),4),"1","")&amp;($AN$5+$A91)),1)="&lt;",IF(VALUE(SUBSTITUTE(SUBSTITUTE(INDIRECT("Eurofins!"&amp;SUBSTITUTE(ADDRESS(1,MATCH(AI$3,Eurofins!$2:$2,0),4),"1","")&amp;($AN$5+$A91))," ",""),"&lt;",""))*AI$2&lt;=BS$4,"&lt;"&amp;BS$4,"&lt;"&amp;VALUE(SUBSTITUTE(SUBSTITUTE(INDIRECT("Eurofins!"&amp;SUBSTITUTE(ADDRESS(1,MATCH(AI$3,Eurofins!$2:$2,0),4),"1","")&amp;($AN$5+$A91))," ",""),"&lt;",""))*AI$2),ISNUMBER(VALUE(INDIRECT("Eurofins!"&amp;SUBSTITUTE(ADDRESS(1,MATCH(AI$3,Eurofins!$2:$2,0),4),"1","")&amp;($AN$5+$A91)))),IF(VALUE(INDIRECT("Eurofins!"&amp;SUBSTITUTE(ADDRESS(1,MATCH(AI$3,Eurofins!$2:$2,0),4),"1","")&amp;($AN$5+$A91)))*AI$2&lt;=BS$4,"&lt;"&amp;BS$4,VALUE(INDIRECT("Eurofins!"&amp;SUBSTITUTE(ADDRESS(1,MATCH(AI$3,Eurofins!$2:$2,0),4),"1","")&amp;($AN$5+$A91)))))</f>
        <v>#N/A</v>
      </c>
      <c r="AJ91" s="24" t="e">
        <f ca="1">_xlfn.IFS(INDIRECT("Eurofins!"&amp;SUBSTITUTE(ADDRESS(1,MATCH(AJ$3,Eurofins!$2:$2,0),4),"1","")&amp;($AN$5+$A91))=0,"",INDIRECT("Eurofins!"&amp;SUBSTITUTE(ADDRESS(1,MATCH(AJ$3,Eurofins!$2:$2,0),4),"1","")&amp;($AN$5+$A91))="nd","n.d.",LEFT(INDIRECT("Eurofins!"&amp;SUBSTITUTE(ADDRESS(1,MATCH(AJ$3,Eurofins!$2:$2,0),4),"1","")&amp;($AN$5+$A91)),2)="&lt; ",IF(VALUE(SUBSTITUTE(SUBSTITUTE(INDIRECT("Eurofins!"&amp;SUBSTITUTE(ADDRESS(1,MATCH(AJ$3,Eurofins!$2:$2,0),4),"1","")&amp;($AN$5+$A91))," ",""),"&lt;",""))*AJ$2&lt;=BT$4,"&lt;"&amp;BT$4,"&lt;"&amp;VALUE(SUBSTITUTE(SUBSTITUTE(INDIRECT("Eurofins!"&amp;SUBSTITUTE(ADDRESS(1,MATCH(AJ$3,Eurofins!$2:$2,0),4),"1","")&amp;($AN$5+$A91))," ",""),"&lt;",""))*AJ$2),LEFT(INDIRECT("Eurofins!"&amp;SUBSTITUTE(ADDRESS(1,MATCH(AJ$3,Eurofins!$2:$2,0),4),"1","")&amp;($AN$5+$A91)),1)="&lt;",IF(VALUE(SUBSTITUTE(SUBSTITUTE(INDIRECT("Eurofins!"&amp;SUBSTITUTE(ADDRESS(1,MATCH(AJ$3,Eurofins!$2:$2,0),4),"1","")&amp;($AN$5+$A91))," ",""),"&lt;",""))*AJ$2&lt;=BT$4,"&lt;"&amp;BT$4,"&lt;"&amp;VALUE(SUBSTITUTE(SUBSTITUTE(INDIRECT("Eurofins!"&amp;SUBSTITUTE(ADDRESS(1,MATCH(AJ$3,Eurofins!$2:$2,0),4),"1","")&amp;($AN$5+$A91))," ",""),"&lt;",""))*AJ$2),ISNUMBER(VALUE(INDIRECT("Eurofins!"&amp;SUBSTITUTE(ADDRESS(1,MATCH(AJ$3,Eurofins!$2:$2,0),4),"1","")&amp;($AN$5+$A91)))),IF(VALUE(INDIRECT("Eurofins!"&amp;SUBSTITUTE(ADDRESS(1,MATCH(AJ$3,Eurofins!$2:$2,0),4),"1","")&amp;($AN$5+$A91)))*AJ$2&lt;=BT$4,"&lt;"&amp;BT$4,VALUE(INDIRECT("Eurofins!"&amp;SUBSTITUTE(ADDRESS(1,MATCH(AJ$3,Eurofins!$2:$2,0),4),"1","")&amp;($AN$5+$A91)))))</f>
        <v>#N/A</v>
      </c>
    </row>
    <row r="92" spans="1:36" x14ac:dyDescent="0.25">
      <c r="A92">
        <f t="shared" ca="1" si="9"/>
        <v>89</v>
      </c>
      <c r="B92" t="e">
        <f t="shared" ca="1" si="8"/>
        <v>#REF!</v>
      </c>
      <c r="C92" t="str">
        <f t="shared" ca="1" si="10"/>
        <v/>
      </c>
      <c r="D92" s="22" t="e">
        <f ca="1">IF(INDIRECT("Eurofins!"&amp;SUBSTITUTE(ADDRESS(1,MATCH(D$3,Eurofins!$2:$2,0),4),"1","")&amp;($AN$5+$A92))=0,"",INDIRECT("Eurofins!"&amp;SUBSTITUTE(ADDRESS(1,MATCH(D$3,Eurofins!$2:$2,0),4),"1","")&amp;($AN$5+$A92)))</f>
        <v>#N/A</v>
      </c>
      <c r="E92" s="22" t="e">
        <f ca="1">_xlfn.IFS(INDIRECT("Eurofins!"&amp;SUBSTITUTE(ADDRESS(1,MATCH(E$3,Eurofins!$2:$2,0),4),"1","")&amp;($AN$5+$A92))=0,"",INDIRECT("Eurofins!"&amp;SUBSTITUTE(ADDRESS(1,MATCH(E$3,Eurofins!$2:$2,0),4),"1","")&amp;($AN$5+$A92))="nd","n.d.",LEFT(INDIRECT("Eurofins!"&amp;SUBSTITUTE(ADDRESS(1,MATCH(E$3,Eurofins!$2:$2,0),4),"1","")&amp;($AN$5+$A92)),2)="&lt; ","&lt;&lt;",LEFT(INDIRECT("Eurofins!"&amp;SUBSTITUTE(ADDRESS(1,MATCH(E$3,Eurofins!$2:$2,0),4),"1","")&amp;($AN$5+$A92)),1)="&lt;","&lt;",NOT(ISERROR(VALUE(INDIRECT("Eurofins!"&amp;SUBSTITUTE(ADDRESS(1,MATCH(E$3,Eurofins!$2:$2,0),4),"1","")&amp;($AN$5+$A92))))),VALUE(INDIRECT("Eurofins!"&amp;SUBSTITUTE(ADDRESS(1,MATCH(E$3,Eurofins!$2:$2,0),4),"1","")&amp;($AN$5+$A92))))</f>
        <v>#N/A</v>
      </c>
      <c r="F92" s="22" t="e">
        <f ca="1">_xlfn.IFS(INDIRECT("Eurofins!"&amp;SUBSTITUTE(ADDRESS(1,MATCH(F$3,Eurofins!$2:$2,0),4),"1","")&amp;($AN$5+$A92))=0,"",INDIRECT("Eurofins!"&amp;SUBSTITUTE(ADDRESS(1,MATCH(F$3,Eurofins!$2:$2,0),4),"1","")&amp;($AN$5+$A92))="nd","n.d.",LEFT(INDIRECT("Eurofins!"&amp;SUBSTITUTE(ADDRESS(1,MATCH(F$3,Eurofins!$2:$2,0),4),"1","")&amp;($AN$5+$A92)),2)="&lt; ","&lt;&lt;",LEFT(INDIRECT("Eurofins!"&amp;SUBSTITUTE(ADDRESS(1,MATCH(F$3,Eurofins!$2:$2,0),4),"1","")&amp;($AN$5+$A92)),1)="&lt;","&lt;",NOT(ISERROR(VALUE(INDIRECT("Eurofins!"&amp;SUBSTITUTE(ADDRESS(1,MATCH(F$3,Eurofins!$2:$2,0),4),"1","")&amp;($AN$5+$A92))))),VALUE(INDIRECT("Eurofins!"&amp;SUBSTITUTE(ADDRESS(1,MATCH(F$3,Eurofins!$2:$2,0),4),"1","")&amp;($AN$5+$A92))))</f>
        <v>#N/A</v>
      </c>
      <c r="G92" s="24" t="e">
        <f ca="1" xml:space="preserve">
_xlfn.LET(_xlpm.GetVal,INDIRECT("Eurofins!"&amp;SUBSTITUTE(ADDRESS(1,MATCH(G$3,Eurofins!$2:$2,0),4),"1","")&amp;($AN$5+$A92)),_xlfn.IFS(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92" s="24" t="e">
        <f ca="1" xml:space="preserve">
_xlfn.LET(_xlpm.GetVal,INDIRECT("Eurofins!"&amp;SUBSTITUTE(ADDRESS(1,MATCH(H$3,Eurofins!$2:$2,0),4),"1","")&amp;($AN$5+$A92)),_xlfn.IFS(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92" s="24" t="e">
        <f ca="1" xml:space="preserve">
_xlfn.LET(_xlpm.GetVal,INDIRECT("Eurofins!"&amp;SUBSTITUTE(ADDRESS(1,MATCH(I$3,Eurofins!$2:$2,0),4),"1","")&amp;($AN$5+$A92)),_xlfn.IFS(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92" s="24" t="e">
        <f ca="1" xml:space="preserve">
_xlfn.LET(_xlpm.GetVal,INDIRECT("Eurofins!"&amp;SUBSTITUTE(ADDRESS(1,MATCH(J$3,Eurofins!$2:$2,0),4),"1","")&amp;($AN$5+$A92)),_xlfn.IFS(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92" s="24" t="e">
        <f ca="1" xml:space="preserve">
_xlfn.LET(_xlpm.GetVal,INDIRECT("Eurofins!"&amp;SUBSTITUTE(ADDRESS(1,MATCH(K$3,Eurofins!$2:$2,0),4),"1","")&amp;($AN$5+$A92)),_xlfn.IFS(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92" s="24" t="e">
        <f ca="1" xml:space="preserve">
_xlfn.LET(_xlpm.GetVal,INDIRECT("Eurofins!"&amp;SUBSTITUTE(ADDRESS(1,MATCH(L$3,Eurofins!$2:$2,0),4),"1","")&amp;($AN$5+$A92)),_xlfn.IFS(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92" s="24" t="e">
        <f ca="1" xml:space="preserve">
_xlfn.LET(_xlpm.GetVal,INDIRECT("Eurofins!"&amp;SUBSTITUTE(ADDRESS(1,MATCH(M$3,Eurofins!$2:$2,0),4),"1","")&amp;($AN$5+$A92)),_xlfn.IFS(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92" s="24" t="e">
        <f ca="1" xml:space="preserve">
_xlfn.LET(_xlpm.GetVal,INDIRECT("Eurofins!"&amp;SUBSTITUTE(ADDRESS(1,MATCH(N$3,Eurofins!$2:$2,0),4),"1","")&amp;($AN$5+$A92)),_xlfn.IFS(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92" s="24" t="e">
        <f ca="1" xml:space="preserve">
_xlfn.LET(_xlpm.GetVal,INDIRECT("Eurofins!"&amp;SUBSTITUTE(ADDRESS(1,MATCH(O$3,Eurofins!$2:$2,0),4),"1","")&amp;($AN$5+$A92)),_xlfn.IFS(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92" s="27" t="e">
        <f ca="1">_xlfn.LET(_xlpm.GetVal,INDIRECT("Eurofins!"&amp;SUBSTITUTE(ADDRESS(1,MATCH(P$3,Eurofins!$2:$2,0),4),"1","")&amp;($AN$5+$A92)),
_xlfn.IFS(
(_xlpm.GetVal)=0,
IF($AR$23,IF(INDIRECT("Eurofins!"&amp;$AR$28&amp;($AN$5+$A92))="nd","n.d.",VALUE(INDIRECT("Eurofins!"&amp;$AR$28&amp;($AN$5+$A92)))),""),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92" s="27" t="e">
        <f ca="1">_xlfn.LET(_xlpm.GetVal,INDIRECT("Eurofins!"&amp;SUBSTITUTE(ADDRESS(1,MATCH(Q$3,Eurofins!$2:$2,0),4),"1","")&amp;($AN$5+$A92)),
_xlfn.IFS(
(_xlpm.GetVal)=0,
IF($AR$15,IF(INDIRECT("Eurofins!"&amp;$AR$20&amp;($AN$5+$A92))="nd","n.d.",VALUE(INDIRECT("Eurofins!"&amp;$AR$20&amp;($AN$5+$A92)))),""),
(_xlpm.GetVal)="nd",
"n.d.",
LEFT(_xlpm.GetVal,1)="&lt;",
IF(Q90&lt;&gt;1,"&lt;"&amp;VALUE(SUBSTITUTE(SUBSTITUTE(_xlpm.GetVal,"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92" s="24" t="e">
        <f ca="1" xml:space="preserve">
_xlfn.LET(_xlpm.GetVal,INDIRECT("Eurofins!"&amp;SUBSTITUTE(ADDRESS(1,MATCH(R$3,Eurofins!$2:$2,0),4),"1","")&amp;($AN$5+$A92)),_xlfn.IFS(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92" s="24" t="e">
        <f ca="1" xml:space="preserve">
_xlfn.LET(_xlpm.GetVal,INDIRECT("Eurofins!"&amp;SUBSTITUTE(ADDRESS(1,MATCH(S$3,Eurofins!$2:$2,0),4),"1","")&amp;($AN$5+$A92)),_xlfn.IFS(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92" s="24" t="e">
        <f ca="1" xml:space="preserve">
_xlfn.LET(_xlpm.GetVal,INDIRECT("Eurofins!"&amp;SUBSTITUTE(ADDRESS(1,MATCH(T$3,Eurofins!$2:$2,0),4),"1","")&amp;($AN$5+$A92)),_xlfn.IFS(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92" s="24" t="e">
        <f ca="1" xml:space="preserve">
_xlfn.LET(_xlpm.GetVal,INDIRECT("Eurofins!"&amp;SUBSTITUTE(ADDRESS(1,MATCH(U$3,Eurofins!$2:$2,0),4),"1","")&amp;($AN$5+$A92)),_xlfn.IFS(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92" s="24" t="e">
        <f ca="1" xml:space="preserve">
_xlfn.LET(_xlpm.GetVal,INDIRECT("Eurofins!"&amp;SUBSTITUTE(ADDRESS(1,MATCH(V$3,Eurofins!$2:$2,0),4),"1","")&amp;($AN$5+$A92)),_xlfn.IFS(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92" s="24" t="e">
        <f ca="1" xml:space="preserve">
_xlfn.LET(_xlpm.GetVal,INDIRECT("Eurofins!"&amp;SUBSTITUTE(ADDRESS(1,MATCH(W$3,Eurofins!$2:$2,0),4),"1","")&amp;($AN$5+$A92)),_xlfn.IFS(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92" s="24" t="e">
        <f ca="1" xml:space="preserve">
_xlfn.LET(_xlpm.GetVal,INDIRECT("Eurofins!"&amp;SUBSTITUTE(ADDRESS(1,MATCH(X$3,Eurofins!$2:$2,0),4),"1","")&amp;($AN$5+$A92)),_xlfn.IFS(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92" s="24" t="e">
        <f ca="1" xml:space="preserve">
_xlfn.LET(_xlpm.GetVal,INDIRECT("Eurofins!"&amp;SUBSTITUTE(ADDRESS(1,MATCH(Y$3,Eurofins!$2:$2,0),4),"1","")&amp;($AN$5+$A92)),_xlfn.IFS(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92" s="24" t="e">
        <f ca="1" xml:space="preserve">
_xlfn.LET(_xlpm.GetVal,INDIRECT("Eurofins!"&amp;SUBSTITUTE(ADDRESS(1,MATCH(Z$3,Eurofins!$2:$2,0),4),"1","")&amp;($AN$5+$A92)),_xlfn.IFS(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92" s="24" t="e">
        <f ca="1" xml:space="preserve">
_xlfn.LET(_xlpm.GetVal,INDIRECT("Eurofins!"&amp;SUBSTITUTE(ADDRESS(1,MATCH(AA$3,Eurofins!$2:$2,0),4),"1","")&amp;($AN$5+$A92)),_xlfn.IFS(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92" s="24" t="e">
        <f ca="1" xml:space="preserve">
_xlfn.LET(_xlpm.GetVal,INDIRECT("Eurofins!"&amp;SUBSTITUTE(ADDRESS(1,MATCH(AB$3,Eurofins!$2:$2,0),4),"1","")&amp;($AN$5+$A92)),_xlfn.IFS(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92" s="24" t="e">
        <f ca="1" xml:space="preserve">
_xlfn.LET(_xlpm.GetVal,INDIRECT("Eurofins!"&amp;SUBSTITUTE(ADDRESS(1,MATCH(AC$3,Eurofins!$2:$2,0),4),"1","")&amp;($AN$5+$A92)),_xlfn.IFS(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92" s="24" t="e">
        <f ca="1" xml:space="preserve">
_xlfn.LET(_xlpm.GetVal,INDIRECT("Eurofins!"&amp;SUBSTITUTE(ADDRESS(1,MATCH(AD$3,Eurofins!$2:$2,0),4),"1","")&amp;($AN$5+$A92)),_xlfn.IFS(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92" s="24" t="e">
        <f ca="1" xml:space="preserve">
_xlfn.LET(_xlpm.GetVal,INDIRECT("Eurofins!"&amp;SUBSTITUTE(ADDRESS(1,MATCH(AE$3,Eurofins!$2:$2,0),4),"1","")&amp;($AN$5+$A92)),_xlfn.IFS(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92" s="24" t="e">
        <f ca="1" xml:space="preserve">
_xlfn.LET(_xlpm.GetVal,INDIRECT("Eurofins!"&amp;SUBSTITUTE(ADDRESS(1,MATCH(AF$3,Eurofins!$2:$2,0),4),"1","")&amp;($AN$5+$A92)),_xlfn.IFS(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92" s="24" t="e">
        <f ca="1" xml:space="preserve">
_xlfn.LET(_xlpm.GetVal,INDIRECT("Eurofins!"&amp;SUBSTITUTE(ADDRESS(1,MATCH(AG$3,Eurofins!$2:$2,0),4),"1","")&amp;($AN$5+$A92)),_xlfn.IFS(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92" s="25" t="str">
        <f ca="1">IF(SUMPRODUCT(--ISERROR(AI92:AJ92))&lt;2,IF(SUMIF(AI92:AJ92,"&lt;&gt;#VALUE!")&lt;=ALS_Jord_Kalk!BQ$4,"&lt;"&amp;ALS_Jord_Kalk!BQ$4,SUMIF(AI92:AJ92,"&lt;&gt;#VALUE!")),"#VALUE!")</f>
        <v>#VALUE!</v>
      </c>
      <c r="AI92" s="24" t="e">
        <f ca="1">_xlfn.IFS(INDIRECT("Eurofins!"&amp;SUBSTITUTE(ADDRESS(1,MATCH(AI$3,Eurofins!$2:$2,0),4),"1","")&amp;($AN$5+$A92))=0,"",INDIRECT("Eurofins!"&amp;SUBSTITUTE(ADDRESS(1,MATCH(AI$3,Eurofins!$2:$2,0),4),"1","")&amp;($AN$5+$A92))="nd","n.d.",LEFT(INDIRECT("Eurofins!"&amp;SUBSTITUTE(ADDRESS(1,MATCH(AI$3,Eurofins!$2:$2,0),4),"1","")&amp;($AN$5+$A92)),2)="&lt; ",IF(VALUE(SUBSTITUTE(SUBSTITUTE(INDIRECT("Eurofins!"&amp;SUBSTITUTE(ADDRESS(1,MATCH(AI$3,Eurofins!$2:$2,0),4),"1","")&amp;($AN$5+$A92))," ",""),"&lt;",""))*AI$2&lt;=BS$4,"&lt;"&amp;BS$4,"&lt;"&amp;VALUE(SUBSTITUTE(SUBSTITUTE(INDIRECT("Eurofins!"&amp;SUBSTITUTE(ADDRESS(1,MATCH(AI$3,Eurofins!$2:$2,0),4),"1","")&amp;($AN$5+$A92))," ",""),"&lt;",""))*AI$2),LEFT(INDIRECT("Eurofins!"&amp;SUBSTITUTE(ADDRESS(1,MATCH(AI$3,Eurofins!$2:$2,0),4),"1","")&amp;($AN$5+$A92)),1)="&lt;",IF(VALUE(SUBSTITUTE(SUBSTITUTE(INDIRECT("Eurofins!"&amp;SUBSTITUTE(ADDRESS(1,MATCH(AI$3,Eurofins!$2:$2,0),4),"1","")&amp;($AN$5+$A92))," ",""),"&lt;",""))*AI$2&lt;=BS$4,"&lt;"&amp;BS$4,"&lt;"&amp;VALUE(SUBSTITUTE(SUBSTITUTE(INDIRECT("Eurofins!"&amp;SUBSTITUTE(ADDRESS(1,MATCH(AI$3,Eurofins!$2:$2,0),4),"1","")&amp;($AN$5+$A92))," ",""),"&lt;",""))*AI$2),ISNUMBER(VALUE(INDIRECT("Eurofins!"&amp;SUBSTITUTE(ADDRESS(1,MATCH(AI$3,Eurofins!$2:$2,0),4),"1","")&amp;($AN$5+$A92)))),IF(VALUE(INDIRECT("Eurofins!"&amp;SUBSTITUTE(ADDRESS(1,MATCH(AI$3,Eurofins!$2:$2,0),4),"1","")&amp;($AN$5+$A92)))*AI$2&lt;=BS$4,"&lt;"&amp;BS$4,VALUE(INDIRECT("Eurofins!"&amp;SUBSTITUTE(ADDRESS(1,MATCH(AI$3,Eurofins!$2:$2,0),4),"1","")&amp;($AN$5+$A92)))))</f>
        <v>#N/A</v>
      </c>
      <c r="AJ92" s="24" t="e">
        <f ca="1">_xlfn.IFS(INDIRECT("Eurofins!"&amp;SUBSTITUTE(ADDRESS(1,MATCH(AJ$3,Eurofins!$2:$2,0),4),"1","")&amp;($AN$5+$A92))=0,"",INDIRECT("Eurofins!"&amp;SUBSTITUTE(ADDRESS(1,MATCH(AJ$3,Eurofins!$2:$2,0),4),"1","")&amp;($AN$5+$A92))="nd","n.d.",LEFT(INDIRECT("Eurofins!"&amp;SUBSTITUTE(ADDRESS(1,MATCH(AJ$3,Eurofins!$2:$2,0),4),"1","")&amp;($AN$5+$A92)),2)="&lt; ",IF(VALUE(SUBSTITUTE(SUBSTITUTE(INDIRECT("Eurofins!"&amp;SUBSTITUTE(ADDRESS(1,MATCH(AJ$3,Eurofins!$2:$2,0),4),"1","")&amp;($AN$5+$A92))," ",""),"&lt;",""))*AJ$2&lt;=BT$4,"&lt;"&amp;BT$4,"&lt;"&amp;VALUE(SUBSTITUTE(SUBSTITUTE(INDIRECT("Eurofins!"&amp;SUBSTITUTE(ADDRESS(1,MATCH(AJ$3,Eurofins!$2:$2,0),4),"1","")&amp;($AN$5+$A92))," ",""),"&lt;",""))*AJ$2),LEFT(INDIRECT("Eurofins!"&amp;SUBSTITUTE(ADDRESS(1,MATCH(AJ$3,Eurofins!$2:$2,0),4),"1","")&amp;($AN$5+$A92)),1)="&lt;",IF(VALUE(SUBSTITUTE(SUBSTITUTE(INDIRECT("Eurofins!"&amp;SUBSTITUTE(ADDRESS(1,MATCH(AJ$3,Eurofins!$2:$2,0),4),"1","")&amp;($AN$5+$A92))," ",""),"&lt;",""))*AJ$2&lt;=BT$4,"&lt;"&amp;BT$4,"&lt;"&amp;VALUE(SUBSTITUTE(SUBSTITUTE(INDIRECT("Eurofins!"&amp;SUBSTITUTE(ADDRESS(1,MATCH(AJ$3,Eurofins!$2:$2,0),4),"1","")&amp;($AN$5+$A92))," ",""),"&lt;",""))*AJ$2),ISNUMBER(VALUE(INDIRECT("Eurofins!"&amp;SUBSTITUTE(ADDRESS(1,MATCH(AJ$3,Eurofins!$2:$2,0),4),"1","")&amp;($AN$5+$A92)))),IF(VALUE(INDIRECT("Eurofins!"&amp;SUBSTITUTE(ADDRESS(1,MATCH(AJ$3,Eurofins!$2:$2,0),4),"1","")&amp;($AN$5+$A92)))*AJ$2&lt;=BT$4,"&lt;"&amp;BT$4,VALUE(INDIRECT("Eurofins!"&amp;SUBSTITUTE(ADDRESS(1,MATCH(AJ$3,Eurofins!$2:$2,0),4),"1","")&amp;($AN$5+$A92)))))</f>
        <v>#N/A</v>
      </c>
    </row>
    <row r="93" spans="1:36" x14ac:dyDescent="0.25">
      <c r="A93">
        <f t="shared" ca="1" si="9"/>
        <v>90</v>
      </c>
      <c r="B93" t="e">
        <f t="shared" ca="1" si="8"/>
        <v>#REF!</v>
      </c>
      <c r="C93" t="str">
        <f t="shared" ca="1" si="10"/>
        <v/>
      </c>
      <c r="D93" s="22" t="e">
        <f ca="1">IF(INDIRECT("Eurofins!"&amp;SUBSTITUTE(ADDRESS(1,MATCH(D$3,Eurofins!$2:$2,0),4),"1","")&amp;($AN$5+$A93))=0,"",INDIRECT("Eurofins!"&amp;SUBSTITUTE(ADDRESS(1,MATCH(D$3,Eurofins!$2:$2,0),4),"1","")&amp;($AN$5+$A93)))</f>
        <v>#N/A</v>
      </c>
      <c r="E93" s="22" t="e">
        <f ca="1">_xlfn.IFS(INDIRECT("Eurofins!"&amp;SUBSTITUTE(ADDRESS(1,MATCH(E$3,Eurofins!$2:$2,0),4),"1","")&amp;($AN$5+$A93))=0,"",INDIRECT("Eurofins!"&amp;SUBSTITUTE(ADDRESS(1,MATCH(E$3,Eurofins!$2:$2,0),4),"1","")&amp;($AN$5+$A93))="nd","n.d.",LEFT(INDIRECT("Eurofins!"&amp;SUBSTITUTE(ADDRESS(1,MATCH(E$3,Eurofins!$2:$2,0),4),"1","")&amp;($AN$5+$A93)),2)="&lt; ","&lt;&lt;",LEFT(INDIRECT("Eurofins!"&amp;SUBSTITUTE(ADDRESS(1,MATCH(E$3,Eurofins!$2:$2,0),4),"1","")&amp;($AN$5+$A93)),1)="&lt;","&lt;",NOT(ISERROR(VALUE(INDIRECT("Eurofins!"&amp;SUBSTITUTE(ADDRESS(1,MATCH(E$3,Eurofins!$2:$2,0),4),"1","")&amp;($AN$5+$A93))))),VALUE(INDIRECT("Eurofins!"&amp;SUBSTITUTE(ADDRESS(1,MATCH(E$3,Eurofins!$2:$2,0),4),"1","")&amp;($AN$5+$A93))))</f>
        <v>#N/A</v>
      </c>
      <c r="F93" s="22" t="e">
        <f ca="1">_xlfn.IFS(INDIRECT("Eurofins!"&amp;SUBSTITUTE(ADDRESS(1,MATCH(F$3,Eurofins!$2:$2,0),4),"1","")&amp;($AN$5+$A93))=0,"",INDIRECT("Eurofins!"&amp;SUBSTITUTE(ADDRESS(1,MATCH(F$3,Eurofins!$2:$2,0),4),"1","")&amp;($AN$5+$A93))="nd","n.d.",LEFT(INDIRECT("Eurofins!"&amp;SUBSTITUTE(ADDRESS(1,MATCH(F$3,Eurofins!$2:$2,0),4),"1","")&amp;($AN$5+$A93)),2)="&lt; ","&lt;&lt;",LEFT(INDIRECT("Eurofins!"&amp;SUBSTITUTE(ADDRESS(1,MATCH(F$3,Eurofins!$2:$2,0),4),"1","")&amp;($AN$5+$A93)),1)="&lt;","&lt;",NOT(ISERROR(VALUE(INDIRECT("Eurofins!"&amp;SUBSTITUTE(ADDRESS(1,MATCH(F$3,Eurofins!$2:$2,0),4),"1","")&amp;($AN$5+$A93))))),VALUE(INDIRECT("Eurofins!"&amp;SUBSTITUTE(ADDRESS(1,MATCH(F$3,Eurofins!$2:$2,0),4),"1","")&amp;($AN$5+$A93))))</f>
        <v>#N/A</v>
      </c>
      <c r="G93" s="24" t="e">
        <f ca="1" xml:space="preserve">
_xlfn.LET(_xlpm.GetVal,INDIRECT("Eurofins!"&amp;SUBSTITUTE(ADDRESS(1,MATCH(G$3,Eurofins!$2:$2,0),4),"1","")&amp;($AN$5+$A93)),_xlfn.IFS(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93" s="24" t="e">
        <f ca="1" xml:space="preserve">
_xlfn.LET(_xlpm.GetVal,INDIRECT("Eurofins!"&amp;SUBSTITUTE(ADDRESS(1,MATCH(H$3,Eurofins!$2:$2,0),4),"1","")&amp;($AN$5+$A93)),_xlfn.IFS(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93" s="24" t="e">
        <f ca="1" xml:space="preserve">
_xlfn.LET(_xlpm.GetVal,INDIRECT("Eurofins!"&amp;SUBSTITUTE(ADDRESS(1,MATCH(I$3,Eurofins!$2:$2,0),4),"1","")&amp;($AN$5+$A93)),_xlfn.IFS(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93" s="24" t="e">
        <f ca="1" xml:space="preserve">
_xlfn.LET(_xlpm.GetVal,INDIRECT("Eurofins!"&amp;SUBSTITUTE(ADDRESS(1,MATCH(J$3,Eurofins!$2:$2,0),4),"1","")&amp;($AN$5+$A93)),_xlfn.IFS(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93" s="24" t="e">
        <f ca="1" xml:space="preserve">
_xlfn.LET(_xlpm.GetVal,INDIRECT("Eurofins!"&amp;SUBSTITUTE(ADDRESS(1,MATCH(K$3,Eurofins!$2:$2,0),4),"1","")&amp;($AN$5+$A93)),_xlfn.IFS(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93" s="24" t="e">
        <f ca="1" xml:space="preserve">
_xlfn.LET(_xlpm.GetVal,INDIRECT("Eurofins!"&amp;SUBSTITUTE(ADDRESS(1,MATCH(L$3,Eurofins!$2:$2,0),4),"1","")&amp;($AN$5+$A93)),_xlfn.IFS(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93" s="24" t="e">
        <f ca="1" xml:space="preserve">
_xlfn.LET(_xlpm.GetVal,INDIRECT("Eurofins!"&amp;SUBSTITUTE(ADDRESS(1,MATCH(M$3,Eurofins!$2:$2,0),4),"1","")&amp;($AN$5+$A93)),_xlfn.IFS(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93" s="24" t="e">
        <f ca="1" xml:space="preserve">
_xlfn.LET(_xlpm.GetVal,INDIRECT("Eurofins!"&amp;SUBSTITUTE(ADDRESS(1,MATCH(N$3,Eurofins!$2:$2,0),4),"1","")&amp;($AN$5+$A93)),_xlfn.IFS(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93" s="24" t="e">
        <f ca="1" xml:space="preserve">
_xlfn.LET(_xlpm.GetVal,INDIRECT("Eurofins!"&amp;SUBSTITUTE(ADDRESS(1,MATCH(O$3,Eurofins!$2:$2,0),4),"1","")&amp;($AN$5+$A93)),_xlfn.IFS(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93" s="27" t="e">
        <f ca="1">_xlfn.LET(_xlpm.GetVal,INDIRECT("Eurofins!"&amp;SUBSTITUTE(ADDRESS(1,MATCH(P$3,Eurofins!$2:$2,0),4),"1","")&amp;($AN$5+$A93)),
_xlfn.IFS(
(_xlpm.GetVal)=0,
IF($AR$23,IF(INDIRECT("Eurofins!"&amp;$AR$28&amp;($AN$5+$A93))="nd","n.d.",VALUE(INDIRECT("Eurofins!"&amp;$AR$28&amp;($AN$5+$A93)))),""),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93" s="27" t="e">
        <f ca="1">_xlfn.LET(_xlpm.GetVal,INDIRECT("Eurofins!"&amp;SUBSTITUTE(ADDRESS(1,MATCH(Q$3,Eurofins!$2:$2,0),4),"1","")&amp;($AN$5+$A93)),
_xlfn.IFS(
(_xlpm.GetVal)=0,
IF($AR$15,IF(INDIRECT("Eurofins!"&amp;$AR$20&amp;($AN$5+$A93))="nd","n.d.",VALUE(INDIRECT("Eurofins!"&amp;$AR$20&amp;($AN$5+$A93)))),""),
(_xlpm.GetVal)="nd",
"n.d.",
LEFT(_xlpm.GetVal,1)="&lt;",
IF(Q91&lt;&gt;1,"&lt;"&amp;VALUE(SUBSTITUTE(SUBSTITUTE(_xlpm.GetVal,"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93" s="24" t="e">
        <f ca="1" xml:space="preserve">
_xlfn.LET(_xlpm.GetVal,INDIRECT("Eurofins!"&amp;SUBSTITUTE(ADDRESS(1,MATCH(R$3,Eurofins!$2:$2,0),4),"1","")&amp;($AN$5+$A93)),_xlfn.IFS(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93" s="24" t="e">
        <f ca="1" xml:space="preserve">
_xlfn.LET(_xlpm.GetVal,INDIRECT("Eurofins!"&amp;SUBSTITUTE(ADDRESS(1,MATCH(S$3,Eurofins!$2:$2,0),4),"1","")&amp;($AN$5+$A93)),_xlfn.IFS(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93" s="24" t="e">
        <f ca="1" xml:space="preserve">
_xlfn.LET(_xlpm.GetVal,INDIRECT("Eurofins!"&amp;SUBSTITUTE(ADDRESS(1,MATCH(T$3,Eurofins!$2:$2,0),4),"1","")&amp;($AN$5+$A93)),_xlfn.IFS(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93" s="24" t="e">
        <f ca="1" xml:space="preserve">
_xlfn.LET(_xlpm.GetVal,INDIRECT("Eurofins!"&amp;SUBSTITUTE(ADDRESS(1,MATCH(U$3,Eurofins!$2:$2,0),4),"1","")&amp;($AN$5+$A93)),_xlfn.IFS(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93" s="24" t="e">
        <f ca="1" xml:space="preserve">
_xlfn.LET(_xlpm.GetVal,INDIRECT("Eurofins!"&amp;SUBSTITUTE(ADDRESS(1,MATCH(V$3,Eurofins!$2:$2,0),4),"1","")&amp;($AN$5+$A93)),_xlfn.IFS(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93" s="24" t="e">
        <f ca="1" xml:space="preserve">
_xlfn.LET(_xlpm.GetVal,INDIRECT("Eurofins!"&amp;SUBSTITUTE(ADDRESS(1,MATCH(W$3,Eurofins!$2:$2,0),4),"1","")&amp;($AN$5+$A93)),_xlfn.IFS(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93" s="24" t="e">
        <f ca="1" xml:space="preserve">
_xlfn.LET(_xlpm.GetVal,INDIRECT("Eurofins!"&amp;SUBSTITUTE(ADDRESS(1,MATCH(X$3,Eurofins!$2:$2,0),4),"1","")&amp;($AN$5+$A93)),_xlfn.IFS(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93" s="24" t="e">
        <f ca="1" xml:space="preserve">
_xlfn.LET(_xlpm.GetVal,INDIRECT("Eurofins!"&amp;SUBSTITUTE(ADDRESS(1,MATCH(Y$3,Eurofins!$2:$2,0),4),"1","")&amp;($AN$5+$A93)),_xlfn.IFS(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93" s="24" t="e">
        <f ca="1" xml:space="preserve">
_xlfn.LET(_xlpm.GetVal,INDIRECT("Eurofins!"&amp;SUBSTITUTE(ADDRESS(1,MATCH(Z$3,Eurofins!$2:$2,0),4),"1","")&amp;($AN$5+$A93)),_xlfn.IFS(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93" s="24" t="e">
        <f ca="1" xml:space="preserve">
_xlfn.LET(_xlpm.GetVal,INDIRECT("Eurofins!"&amp;SUBSTITUTE(ADDRESS(1,MATCH(AA$3,Eurofins!$2:$2,0),4),"1","")&amp;($AN$5+$A93)),_xlfn.IFS(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93" s="24" t="e">
        <f ca="1" xml:space="preserve">
_xlfn.LET(_xlpm.GetVal,INDIRECT("Eurofins!"&amp;SUBSTITUTE(ADDRESS(1,MATCH(AB$3,Eurofins!$2:$2,0),4),"1","")&amp;($AN$5+$A93)),_xlfn.IFS(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93" s="24" t="e">
        <f ca="1" xml:space="preserve">
_xlfn.LET(_xlpm.GetVal,INDIRECT("Eurofins!"&amp;SUBSTITUTE(ADDRESS(1,MATCH(AC$3,Eurofins!$2:$2,0),4),"1","")&amp;($AN$5+$A93)),_xlfn.IFS(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93" s="24" t="e">
        <f ca="1" xml:space="preserve">
_xlfn.LET(_xlpm.GetVal,INDIRECT("Eurofins!"&amp;SUBSTITUTE(ADDRESS(1,MATCH(AD$3,Eurofins!$2:$2,0),4),"1","")&amp;($AN$5+$A93)),_xlfn.IFS(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93" s="24" t="e">
        <f ca="1" xml:space="preserve">
_xlfn.LET(_xlpm.GetVal,INDIRECT("Eurofins!"&amp;SUBSTITUTE(ADDRESS(1,MATCH(AE$3,Eurofins!$2:$2,0),4),"1","")&amp;($AN$5+$A93)),_xlfn.IFS(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93" s="24" t="e">
        <f ca="1" xml:space="preserve">
_xlfn.LET(_xlpm.GetVal,INDIRECT("Eurofins!"&amp;SUBSTITUTE(ADDRESS(1,MATCH(AF$3,Eurofins!$2:$2,0),4),"1","")&amp;($AN$5+$A93)),_xlfn.IFS(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93" s="24" t="e">
        <f ca="1" xml:space="preserve">
_xlfn.LET(_xlpm.GetVal,INDIRECT("Eurofins!"&amp;SUBSTITUTE(ADDRESS(1,MATCH(AG$3,Eurofins!$2:$2,0),4),"1","")&amp;($AN$5+$A93)),_xlfn.IFS(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93" s="25" t="str">
        <f ca="1">IF(SUMPRODUCT(--ISERROR(AI93:AJ93))&lt;2,IF(SUMIF(AI93:AJ93,"&lt;&gt;#VALUE!")&lt;=ALS_Jord_Kalk!BQ$4,"&lt;"&amp;ALS_Jord_Kalk!BQ$4,SUMIF(AI93:AJ93,"&lt;&gt;#VALUE!")),"#VALUE!")</f>
        <v>#VALUE!</v>
      </c>
      <c r="AI93" s="24" t="e">
        <f ca="1">_xlfn.IFS(INDIRECT("Eurofins!"&amp;SUBSTITUTE(ADDRESS(1,MATCH(AI$3,Eurofins!$2:$2,0),4),"1","")&amp;($AN$5+$A93))=0,"",INDIRECT("Eurofins!"&amp;SUBSTITUTE(ADDRESS(1,MATCH(AI$3,Eurofins!$2:$2,0),4),"1","")&amp;($AN$5+$A93))="nd","n.d.",LEFT(INDIRECT("Eurofins!"&amp;SUBSTITUTE(ADDRESS(1,MATCH(AI$3,Eurofins!$2:$2,0),4),"1","")&amp;($AN$5+$A93)),2)="&lt; ",IF(VALUE(SUBSTITUTE(SUBSTITUTE(INDIRECT("Eurofins!"&amp;SUBSTITUTE(ADDRESS(1,MATCH(AI$3,Eurofins!$2:$2,0),4),"1","")&amp;($AN$5+$A93))," ",""),"&lt;",""))*AI$2&lt;=BS$4,"&lt;"&amp;BS$4,"&lt;"&amp;VALUE(SUBSTITUTE(SUBSTITUTE(INDIRECT("Eurofins!"&amp;SUBSTITUTE(ADDRESS(1,MATCH(AI$3,Eurofins!$2:$2,0),4),"1","")&amp;($AN$5+$A93))," ",""),"&lt;",""))*AI$2),LEFT(INDIRECT("Eurofins!"&amp;SUBSTITUTE(ADDRESS(1,MATCH(AI$3,Eurofins!$2:$2,0),4),"1","")&amp;($AN$5+$A93)),1)="&lt;",IF(VALUE(SUBSTITUTE(SUBSTITUTE(INDIRECT("Eurofins!"&amp;SUBSTITUTE(ADDRESS(1,MATCH(AI$3,Eurofins!$2:$2,0),4),"1","")&amp;($AN$5+$A93))," ",""),"&lt;",""))*AI$2&lt;=BS$4,"&lt;"&amp;BS$4,"&lt;"&amp;VALUE(SUBSTITUTE(SUBSTITUTE(INDIRECT("Eurofins!"&amp;SUBSTITUTE(ADDRESS(1,MATCH(AI$3,Eurofins!$2:$2,0),4),"1","")&amp;($AN$5+$A93))," ",""),"&lt;",""))*AI$2),ISNUMBER(VALUE(INDIRECT("Eurofins!"&amp;SUBSTITUTE(ADDRESS(1,MATCH(AI$3,Eurofins!$2:$2,0),4),"1","")&amp;($AN$5+$A93)))),IF(VALUE(INDIRECT("Eurofins!"&amp;SUBSTITUTE(ADDRESS(1,MATCH(AI$3,Eurofins!$2:$2,0),4),"1","")&amp;($AN$5+$A93)))*AI$2&lt;=BS$4,"&lt;"&amp;BS$4,VALUE(INDIRECT("Eurofins!"&amp;SUBSTITUTE(ADDRESS(1,MATCH(AI$3,Eurofins!$2:$2,0),4),"1","")&amp;($AN$5+$A93)))))</f>
        <v>#N/A</v>
      </c>
      <c r="AJ93" s="24" t="e">
        <f ca="1">_xlfn.IFS(INDIRECT("Eurofins!"&amp;SUBSTITUTE(ADDRESS(1,MATCH(AJ$3,Eurofins!$2:$2,0),4),"1","")&amp;($AN$5+$A93))=0,"",INDIRECT("Eurofins!"&amp;SUBSTITUTE(ADDRESS(1,MATCH(AJ$3,Eurofins!$2:$2,0),4),"1","")&amp;($AN$5+$A93))="nd","n.d.",LEFT(INDIRECT("Eurofins!"&amp;SUBSTITUTE(ADDRESS(1,MATCH(AJ$3,Eurofins!$2:$2,0),4),"1","")&amp;($AN$5+$A93)),2)="&lt; ",IF(VALUE(SUBSTITUTE(SUBSTITUTE(INDIRECT("Eurofins!"&amp;SUBSTITUTE(ADDRESS(1,MATCH(AJ$3,Eurofins!$2:$2,0),4),"1","")&amp;($AN$5+$A93))," ",""),"&lt;",""))*AJ$2&lt;=BT$4,"&lt;"&amp;BT$4,"&lt;"&amp;VALUE(SUBSTITUTE(SUBSTITUTE(INDIRECT("Eurofins!"&amp;SUBSTITUTE(ADDRESS(1,MATCH(AJ$3,Eurofins!$2:$2,0),4),"1","")&amp;($AN$5+$A93))," ",""),"&lt;",""))*AJ$2),LEFT(INDIRECT("Eurofins!"&amp;SUBSTITUTE(ADDRESS(1,MATCH(AJ$3,Eurofins!$2:$2,0),4),"1","")&amp;($AN$5+$A93)),1)="&lt;",IF(VALUE(SUBSTITUTE(SUBSTITUTE(INDIRECT("Eurofins!"&amp;SUBSTITUTE(ADDRESS(1,MATCH(AJ$3,Eurofins!$2:$2,0),4),"1","")&amp;($AN$5+$A93))," ",""),"&lt;",""))*AJ$2&lt;=BT$4,"&lt;"&amp;BT$4,"&lt;"&amp;VALUE(SUBSTITUTE(SUBSTITUTE(INDIRECT("Eurofins!"&amp;SUBSTITUTE(ADDRESS(1,MATCH(AJ$3,Eurofins!$2:$2,0),4),"1","")&amp;($AN$5+$A93))," ",""),"&lt;",""))*AJ$2),ISNUMBER(VALUE(INDIRECT("Eurofins!"&amp;SUBSTITUTE(ADDRESS(1,MATCH(AJ$3,Eurofins!$2:$2,0),4),"1","")&amp;($AN$5+$A93)))),IF(VALUE(INDIRECT("Eurofins!"&amp;SUBSTITUTE(ADDRESS(1,MATCH(AJ$3,Eurofins!$2:$2,0),4),"1","")&amp;($AN$5+$A93)))*AJ$2&lt;=BT$4,"&lt;"&amp;BT$4,VALUE(INDIRECT("Eurofins!"&amp;SUBSTITUTE(ADDRESS(1,MATCH(AJ$3,Eurofins!$2:$2,0),4),"1","")&amp;($AN$5+$A93)))))</f>
        <v>#N/A</v>
      </c>
    </row>
    <row r="94" spans="1:36" x14ac:dyDescent="0.25">
      <c r="A94">
        <f t="shared" ca="1" si="9"/>
        <v>91</v>
      </c>
      <c r="B94" t="e">
        <f t="shared" ca="1" si="8"/>
        <v>#REF!</v>
      </c>
      <c r="C94" t="str">
        <f t="shared" ca="1" si="10"/>
        <v/>
      </c>
      <c r="D94" s="22" t="e">
        <f ca="1">IF(INDIRECT("Eurofins!"&amp;SUBSTITUTE(ADDRESS(1,MATCH(D$3,Eurofins!$2:$2,0),4),"1","")&amp;($AN$5+$A94))=0,"",INDIRECT("Eurofins!"&amp;SUBSTITUTE(ADDRESS(1,MATCH(D$3,Eurofins!$2:$2,0),4),"1","")&amp;($AN$5+$A94)))</f>
        <v>#N/A</v>
      </c>
      <c r="E94" s="22" t="e">
        <f ca="1">_xlfn.IFS(INDIRECT("Eurofins!"&amp;SUBSTITUTE(ADDRESS(1,MATCH(E$3,Eurofins!$2:$2,0),4),"1","")&amp;($AN$5+$A94))=0,"",INDIRECT("Eurofins!"&amp;SUBSTITUTE(ADDRESS(1,MATCH(E$3,Eurofins!$2:$2,0),4),"1","")&amp;($AN$5+$A94))="nd","n.d.",LEFT(INDIRECT("Eurofins!"&amp;SUBSTITUTE(ADDRESS(1,MATCH(E$3,Eurofins!$2:$2,0),4),"1","")&amp;($AN$5+$A94)),2)="&lt; ","&lt;&lt;",LEFT(INDIRECT("Eurofins!"&amp;SUBSTITUTE(ADDRESS(1,MATCH(E$3,Eurofins!$2:$2,0),4),"1","")&amp;($AN$5+$A94)),1)="&lt;","&lt;",NOT(ISERROR(VALUE(INDIRECT("Eurofins!"&amp;SUBSTITUTE(ADDRESS(1,MATCH(E$3,Eurofins!$2:$2,0),4),"1","")&amp;($AN$5+$A94))))),VALUE(INDIRECT("Eurofins!"&amp;SUBSTITUTE(ADDRESS(1,MATCH(E$3,Eurofins!$2:$2,0),4),"1","")&amp;($AN$5+$A94))))</f>
        <v>#N/A</v>
      </c>
      <c r="F94" s="22" t="e">
        <f ca="1">_xlfn.IFS(INDIRECT("Eurofins!"&amp;SUBSTITUTE(ADDRESS(1,MATCH(F$3,Eurofins!$2:$2,0),4),"1","")&amp;($AN$5+$A94))=0,"",INDIRECT("Eurofins!"&amp;SUBSTITUTE(ADDRESS(1,MATCH(F$3,Eurofins!$2:$2,0),4),"1","")&amp;($AN$5+$A94))="nd","n.d.",LEFT(INDIRECT("Eurofins!"&amp;SUBSTITUTE(ADDRESS(1,MATCH(F$3,Eurofins!$2:$2,0),4),"1","")&amp;($AN$5+$A94)),2)="&lt; ","&lt;&lt;",LEFT(INDIRECT("Eurofins!"&amp;SUBSTITUTE(ADDRESS(1,MATCH(F$3,Eurofins!$2:$2,0),4),"1","")&amp;($AN$5+$A94)),1)="&lt;","&lt;",NOT(ISERROR(VALUE(INDIRECT("Eurofins!"&amp;SUBSTITUTE(ADDRESS(1,MATCH(F$3,Eurofins!$2:$2,0),4),"1","")&amp;($AN$5+$A94))))),VALUE(INDIRECT("Eurofins!"&amp;SUBSTITUTE(ADDRESS(1,MATCH(F$3,Eurofins!$2:$2,0),4),"1","")&amp;($AN$5+$A94))))</f>
        <v>#N/A</v>
      </c>
      <c r="G94" s="24" t="e">
        <f ca="1" xml:space="preserve">
_xlfn.LET(_xlpm.GetVal,INDIRECT("Eurofins!"&amp;SUBSTITUTE(ADDRESS(1,MATCH(G$3,Eurofins!$2:$2,0),4),"1","")&amp;($AN$5+$A94)),_xlfn.IFS(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94" s="24" t="e">
        <f ca="1" xml:space="preserve">
_xlfn.LET(_xlpm.GetVal,INDIRECT("Eurofins!"&amp;SUBSTITUTE(ADDRESS(1,MATCH(H$3,Eurofins!$2:$2,0),4),"1","")&amp;($AN$5+$A94)),_xlfn.IFS(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94" s="24" t="e">
        <f ca="1" xml:space="preserve">
_xlfn.LET(_xlpm.GetVal,INDIRECT("Eurofins!"&amp;SUBSTITUTE(ADDRESS(1,MATCH(I$3,Eurofins!$2:$2,0),4),"1","")&amp;($AN$5+$A94)),_xlfn.IFS(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94" s="24" t="e">
        <f ca="1" xml:space="preserve">
_xlfn.LET(_xlpm.GetVal,INDIRECT("Eurofins!"&amp;SUBSTITUTE(ADDRESS(1,MATCH(J$3,Eurofins!$2:$2,0),4),"1","")&amp;($AN$5+$A94)),_xlfn.IFS(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94" s="24" t="e">
        <f ca="1" xml:space="preserve">
_xlfn.LET(_xlpm.GetVal,INDIRECT("Eurofins!"&amp;SUBSTITUTE(ADDRESS(1,MATCH(K$3,Eurofins!$2:$2,0),4),"1","")&amp;($AN$5+$A94)),_xlfn.IFS(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94" s="24" t="e">
        <f ca="1" xml:space="preserve">
_xlfn.LET(_xlpm.GetVal,INDIRECT("Eurofins!"&amp;SUBSTITUTE(ADDRESS(1,MATCH(L$3,Eurofins!$2:$2,0),4),"1","")&amp;($AN$5+$A94)),_xlfn.IFS(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94" s="24" t="e">
        <f ca="1" xml:space="preserve">
_xlfn.LET(_xlpm.GetVal,INDIRECT("Eurofins!"&amp;SUBSTITUTE(ADDRESS(1,MATCH(M$3,Eurofins!$2:$2,0),4),"1","")&amp;($AN$5+$A94)),_xlfn.IFS(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94" s="24" t="e">
        <f ca="1" xml:space="preserve">
_xlfn.LET(_xlpm.GetVal,INDIRECT("Eurofins!"&amp;SUBSTITUTE(ADDRESS(1,MATCH(N$3,Eurofins!$2:$2,0),4),"1","")&amp;($AN$5+$A94)),_xlfn.IFS(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94" s="24" t="e">
        <f ca="1" xml:space="preserve">
_xlfn.LET(_xlpm.GetVal,INDIRECT("Eurofins!"&amp;SUBSTITUTE(ADDRESS(1,MATCH(O$3,Eurofins!$2:$2,0),4),"1","")&amp;($AN$5+$A94)),_xlfn.IFS(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94" s="27" t="e">
        <f ca="1">_xlfn.LET(_xlpm.GetVal,INDIRECT("Eurofins!"&amp;SUBSTITUTE(ADDRESS(1,MATCH(P$3,Eurofins!$2:$2,0),4),"1","")&amp;($AN$5+$A94)),
_xlfn.IFS(
(_xlpm.GetVal)=0,
IF($AR$23,IF(INDIRECT("Eurofins!"&amp;$AR$28&amp;($AN$5+$A94))="nd","n.d.",VALUE(INDIRECT("Eurofins!"&amp;$AR$28&amp;($AN$5+$A94)))),""),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94" s="27" t="e">
        <f ca="1">_xlfn.LET(_xlpm.GetVal,INDIRECT("Eurofins!"&amp;SUBSTITUTE(ADDRESS(1,MATCH(Q$3,Eurofins!$2:$2,0),4),"1","")&amp;($AN$5+$A94)),
_xlfn.IFS(
(_xlpm.GetVal)=0,
IF($AR$15,IF(INDIRECT("Eurofins!"&amp;$AR$20&amp;($AN$5+$A94))="nd","n.d.",VALUE(INDIRECT("Eurofins!"&amp;$AR$20&amp;($AN$5+$A94)))),""),
(_xlpm.GetVal)="nd",
"n.d.",
LEFT(_xlpm.GetVal,1)="&lt;",
IF(Q92&lt;&gt;1,"&lt;"&amp;VALUE(SUBSTITUTE(SUBSTITUTE(_xlpm.GetVal,"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94" s="24" t="e">
        <f ca="1" xml:space="preserve">
_xlfn.LET(_xlpm.GetVal,INDIRECT("Eurofins!"&amp;SUBSTITUTE(ADDRESS(1,MATCH(R$3,Eurofins!$2:$2,0),4),"1","")&amp;($AN$5+$A94)),_xlfn.IFS(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94" s="24" t="e">
        <f ca="1" xml:space="preserve">
_xlfn.LET(_xlpm.GetVal,INDIRECT("Eurofins!"&amp;SUBSTITUTE(ADDRESS(1,MATCH(S$3,Eurofins!$2:$2,0),4),"1","")&amp;($AN$5+$A94)),_xlfn.IFS(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94" s="24" t="e">
        <f ca="1" xml:space="preserve">
_xlfn.LET(_xlpm.GetVal,INDIRECT("Eurofins!"&amp;SUBSTITUTE(ADDRESS(1,MATCH(T$3,Eurofins!$2:$2,0),4),"1","")&amp;($AN$5+$A94)),_xlfn.IFS(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94" s="24" t="e">
        <f ca="1" xml:space="preserve">
_xlfn.LET(_xlpm.GetVal,INDIRECT("Eurofins!"&amp;SUBSTITUTE(ADDRESS(1,MATCH(U$3,Eurofins!$2:$2,0),4),"1","")&amp;($AN$5+$A94)),_xlfn.IFS(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94" s="24" t="e">
        <f ca="1" xml:space="preserve">
_xlfn.LET(_xlpm.GetVal,INDIRECT("Eurofins!"&amp;SUBSTITUTE(ADDRESS(1,MATCH(V$3,Eurofins!$2:$2,0),4),"1","")&amp;($AN$5+$A94)),_xlfn.IFS(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94" s="24" t="e">
        <f ca="1" xml:space="preserve">
_xlfn.LET(_xlpm.GetVal,INDIRECT("Eurofins!"&amp;SUBSTITUTE(ADDRESS(1,MATCH(W$3,Eurofins!$2:$2,0),4),"1","")&amp;($AN$5+$A94)),_xlfn.IFS(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94" s="24" t="e">
        <f ca="1" xml:space="preserve">
_xlfn.LET(_xlpm.GetVal,INDIRECT("Eurofins!"&amp;SUBSTITUTE(ADDRESS(1,MATCH(X$3,Eurofins!$2:$2,0),4),"1","")&amp;($AN$5+$A94)),_xlfn.IFS(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94" s="24" t="e">
        <f ca="1" xml:space="preserve">
_xlfn.LET(_xlpm.GetVal,INDIRECT("Eurofins!"&amp;SUBSTITUTE(ADDRESS(1,MATCH(Y$3,Eurofins!$2:$2,0),4),"1","")&amp;($AN$5+$A94)),_xlfn.IFS(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94" s="24" t="e">
        <f ca="1" xml:space="preserve">
_xlfn.LET(_xlpm.GetVal,INDIRECT("Eurofins!"&amp;SUBSTITUTE(ADDRESS(1,MATCH(Z$3,Eurofins!$2:$2,0),4),"1","")&amp;($AN$5+$A94)),_xlfn.IFS(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94" s="24" t="e">
        <f ca="1" xml:space="preserve">
_xlfn.LET(_xlpm.GetVal,INDIRECT("Eurofins!"&amp;SUBSTITUTE(ADDRESS(1,MATCH(AA$3,Eurofins!$2:$2,0),4),"1","")&amp;($AN$5+$A94)),_xlfn.IFS(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94" s="24" t="e">
        <f ca="1" xml:space="preserve">
_xlfn.LET(_xlpm.GetVal,INDIRECT("Eurofins!"&amp;SUBSTITUTE(ADDRESS(1,MATCH(AB$3,Eurofins!$2:$2,0),4),"1","")&amp;($AN$5+$A94)),_xlfn.IFS(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94" s="24" t="e">
        <f ca="1" xml:space="preserve">
_xlfn.LET(_xlpm.GetVal,INDIRECT("Eurofins!"&amp;SUBSTITUTE(ADDRESS(1,MATCH(AC$3,Eurofins!$2:$2,0),4),"1","")&amp;($AN$5+$A94)),_xlfn.IFS(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94" s="24" t="e">
        <f ca="1" xml:space="preserve">
_xlfn.LET(_xlpm.GetVal,INDIRECT("Eurofins!"&amp;SUBSTITUTE(ADDRESS(1,MATCH(AD$3,Eurofins!$2:$2,0),4),"1","")&amp;($AN$5+$A94)),_xlfn.IFS(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94" s="24" t="e">
        <f ca="1" xml:space="preserve">
_xlfn.LET(_xlpm.GetVal,INDIRECT("Eurofins!"&amp;SUBSTITUTE(ADDRESS(1,MATCH(AE$3,Eurofins!$2:$2,0),4),"1","")&amp;($AN$5+$A94)),_xlfn.IFS(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94" s="24" t="e">
        <f ca="1" xml:space="preserve">
_xlfn.LET(_xlpm.GetVal,INDIRECT("Eurofins!"&amp;SUBSTITUTE(ADDRESS(1,MATCH(AF$3,Eurofins!$2:$2,0),4),"1","")&amp;($AN$5+$A94)),_xlfn.IFS(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94" s="24" t="e">
        <f ca="1" xml:space="preserve">
_xlfn.LET(_xlpm.GetVal,INDIRECT("Eurofins!"&amp;SUBSTITUTE(ADDRESS(1,MATCH(AG$3,Eurofins!$2:$2,0),4),"1","")&amp;($AN$5+$A94)),_xlfn.IFS(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94" s="25" t="str">
        <f ca="1">IF(SUMPRODUCT(--ISERROR(AI94:AJ94))&lt;2,IF(SUMIF(AI94:AJ94,"&lt;&gt;#VALUE!")&lt;=ALS_Jord_Kalk!BQ$4,"&lt;"&amp;ALS_Jord_Kalk!BQ$4,SUMIF(AI94:AJ94,"&lt;&gt;#VALUE!")),"#VALUE!")</f>
        <v>#VALUE!</v>
      </c>
      <c r="AI94" s="24" t="e">
        <f ca="1">_xlfn.IFS(INDIRECT("Eurofins!"&amp;SUBSTITUTE(ADDRESS(1,MATCH(AI$3,Eurofins!$2:$2,0),4),"1","")&amp;($AN$5+$A94))=0,"",INDIRECT("Eurofins!"&amp;SUBSTITUTE(ADDRESS(1,MATCH(AI$3,Eurofins!$2:$2,0),4),"1","")&amp;($AN$5+$A94))="nd","n.d.",LEFT(INDIRECT("Eurofins!"&amp;SUBSTITUTE(ADDRESS(1,MATCH(AI$3,Eurofins!$2:$2,0),4),"1","")&amp;($AN$5+$A94)),2)="&lt; ",IF(VALUE(SUBSTITUTE(SUBSTITUTE(INDIRECT("Eurofins!"&amp;SUBSTITUTE(ADDRESS(1,MATCH(AI$3,Eurofins!$2:$2,0),4),"1","")&amp;($AN$5+$A94))," ",""),"&lt;",""))*AI$2&lt;=BS$4,"&lt;"&amp;BS$4,"&lt;"&amp;VALUE(SUBSTITUTE(SUBSTITUTE(INDIRECT("Eurofins!"&amp;SUBSTITUTE(ADDRESS(1,MATCH(AI$3,Eurofins!$2:$2,0),4),"1","")&amp;($AN$5+$A94))," ",""),"&lt;",""))*AI$2),LEFT(INDIRECT("Eurofins!"&amp;SUBSTITUTE(ADDRESS(1,MATCH(AI$3,Eurofins!$2:$2,0),4),"1","")&amp;($AN$5+$A94)),1)="&lt;",IF(VALUE(SUBSTITUTE(SUBSTITUTE(INDIRECT("Eurofins!"&amp;SUBSTITUTE(ADDRESS(1,MATCH(AI$3,Eurofins!$2:$2,0),4),"1","")&amp;($AN$5+$A94))," ",""),"&lt;",""))*AI$2&lt;=BS$4,"&lt;"&amp;BS$4,"&lt;"&amp;VALUE(SUBSTITUTE(SUBSTITUTE(INDIRECT("Eurofins!"&amp;SUBSTITUTE(ADDRESS(1,MATCH(AI$3,Eurofins!$2:$2,0),4),"1","")&amp;($AN$5+$A94))," ",""),"&lt;",""))*AI$2),ISNUMBER(VALUE(INDIRECT("Eurofins!"&amp;SUBSTITUTE(ADDRESS(1,MATCH(AI$3,Eurofins!$2:$2,0),4),"1","")&amp;($AN$5+$A94)))),IF(VALUE(INDIRECT("Eurofins!"&amp;SUBSTITUTE(ADDRESS(1,MATCH(AI$3,Eurofins!$2:$2,0),4),"1","")&amp;($AN$5+$A94)))*AI$2&lt;=BS$4,"&lt;"&amp;BS$4,VALUE(INDIRECT("Eurofins!"&amp;SUBSTITUTE(ADDRESS(1,MATCH(AI$3,Eurofins!$2:$2,0),4),"1","")&amp;($AN$5+$A94)))))</f>
        <v>#N/A</v>
      </c>
      <c r="AJ94" s="24" t="e">
        <f ca="1">_xlfn.IFS(INDIRECT("Eurofins!"&amp;SUBSTITUTE(ADDRESS(1,MATCH(AJ$3,Eurofins!$2:$2,0),4),"1","")&amp;($AN$5+$A94))=0,"",INDIRECT("Eurofins!"&amp;SUBSTITUTE(ADDRESS(1,MATCH(AJ$3,Eurofins!$2:$2,0),4),"1","")&amp;($AN$5+$A94))="nd","n.d.",LEFT(INDIRECT("Eurofins!"&amp;SUBSTITUTE(ADDRESS(1,MATCH(AJ$3,Eurofins!$2:$2,0),4),"1","")&amp;($AN$5+$A94)),2)="&lt; ",IF(VALUE(SUBSTITUTE(SUBSTITUTE(INDIRECT("Eurofins!"&amp;SUBSTITUTE(ADDRESS(1,MATCH(AJ$3,Eurofins!$2:$2,0),4),"1","")&amp;($AN$5+$A94))," ",""),"&lt;",""))*AJ$2&lt;=BT$4,"&lt;"&amp;BT$4,"&lt;"&amp;VALUE(SUBSTITUTE(SUBSTITUTE(INDIRECT("Eurofins!"&amp;SUBSTITUTE(ADDRESS(1,MATCH(AJ$3,Eurofins!$2:$2,0),4),"1","")&amp;($AN$5+$A94))," ",""),"&lt;",""))*AJ$2),LEFT(INDIRECT("Eurofins!"&amp;SUBSTITUTE(ADDRESS(1,MATCH(AJ$3,Eurofins!$2:$2,0),4),"1","")&amp;($AN$5+$A94)),1)="&lt;",IF(VALUE(SUBSTITUTE(SUBSTITUTE(INDIRECT("Eurofins!"&amp;SUBSTITUTE(ADDRESS(1,MATCH(AJ$3,Eurofins!$2:$2,0),4),"1","")&amp;($AN$5+$A94))," ",""),"&lt;",""))*AJ$2&lt;=BT$4,"&lt;"&amp;BT$4,"&lt;"&amp;VALUE(SUBSTITUTE(SUBSTITUTE(INDIRECT("Eurofins!"&amp;SUBSTITUTE(ADDRESS(1,MATCH(AJ$3,Eurofins!$2:$2,0),4),"1","")&amp;($AN$5+$A94))," ",""),"&lt;",""))*AJ$2),ISNUMBER(VALUE(INDIRECT("Eurofins!"&amp;SUBSTITUTE(ADDRESS(1,MATCH(AJ$3,Eurofins!$2:$2,0),4),"1","")&amp;($AN$5+$A94)))),IF(VALUE(INDIRECT("Eurofins!"&amp;SUBSTITUTE(ADDRESS(1,MATCH(AJ$3,Eurofins!$2:$2,0),4),"1","")&amp;($AN$5+$A94)))*AJ$2&lt;=BT$4,"&lt;"&amp;BT$4,VALUE(INDIRECT("Eurofins!"&amp;SUBSTITUTE(ADDRESS(1,MATCH(AJ$3,Eurofins!$2:$2,0),4),"1","")&amp;($AN$5+$A94)))))</f>
        <v>#N/A</v>
      </c>
    </row>
    <row r="95" spans="1:36" x14ac:dyDescent="0.25">
      <c r="A95">
        <f t="shared" ca="1" si="9"/>
        <v>92</v>
      </c>
      <c r="B95" t="e">
        <f t="shared" ca="1" si="8"/>
        <v>#REF!</v>
      </c>
      <c r="C95" t="str">
        <f t="shared" ca="1" si="10"/>
        <v/>
      </c>
      <c r="D95" s="22" t="e">
        <f ca="1">IF(INDIRECT("Eurofins!"&amp;SUBSTITUTE(ADDRESS(1,MATCH(D$3,Eurofins!$2:$2,0),4),"1","")&amp;($AN$5+$A95))=0,"",INDIRECT("Eurofins!"&amp;SUBSTITUTE(ADDRESS(1,MATCH(D$3,Eurofins!$2:$2,0),4),"1","")&amp;($AN$5+$A95)))</f>
        <v>#N/A</v>
      </c>
      <c r="E95" s="22" t="e">
        <f ca="1">_xlfn.IFS(INDIRECT("Eurofins!"&amp;SUBSTITUTE(ADDRESS(1,MATCH(E$3,Eurofins!$2:$2,0),4),"1","")&amp;($AN$5+$A95))=0,"",INDIRECT("Eurofins!"&amp;SUBSTITUTE(ADDRESS(1,MATCH(E$3,Eurofins!$2:$2,0),4),"1","")&amp;($AN$5+$A95))="nd","n.d.",LEFT(INDIRECT("Eurofins!"&amp;SUBSTITUTE(ADDRESS(1,MATCH(E$3,Eurofins!$2:$2,0),4),"1","")&amp;($AN$5+$A95)),2)="&lt; ","&lt;&lt;",LEFT(INDIRECT("Eurofins!"&amp;SUBSTITUTE(ADDRESS(1,MATCH(E$3,Eurofins!$2:$2,0),4),"1","")&amp;($AN$5+$A95)),1)="&lt;","&lt;",NOT(ISERROR(VALUE(INDIRECT("Eurofins!"&amp;SUBSTITUTE(ADDRESS(1,MATCH(E$3,Eurofins!$2:$2,0),4),"1","")&amp;($AN$5+$A95))))),VALUE(INDIRECT("Eurofins!"&amp;SUBSTITUTE(ADDRESS(1,MATCH(E$3,Eurofins!$2:$2,0),4),"1","")&amp;($AN$5+$A95))))</f>
        <v>#N/A</v>
      </c>
      <c r="F95" s="22" t="e">
        <f ca="1">_xlfn.IFS(INDIRECT("Eurofins!"&amp;SUBSTITUTE(ADDRESS(1,MATCH(F$3,Eurofins!$2:$2,0),4),"1","")&amp;($AN$5+$A95))=0,"",INDIRECT("Eurofins!"&amp;SUBSTITUTE(ADDRESS(1,MATCH(F$3,Eurofins!$2:$2,0),4),"1","")&amp;($AN$5+$A95))="nd","n.d.",LEFT(INDIRECT("Eurofins!"&amp;SUBSTITUTE(ADDRESS(1,MATCH(F$3,Eurofins!$2:$2,0),4),"1","")&amp;($AN$5+$A95)),2)="&lt; ","&lt;&lt;",LEFT(INDIRECT("Eurofins!"&amp;SUBSTITUTE(ADDRESS(1,MATCH(F$3,Eurofins!$2:$2,0),4),"1","")&amp;($AN$5+$A95)),1)="&lt;","&lt;",NOT(ISERROR(VALUE(INDIRECT("Eurofins!"&amp;SUBSTITUTE(ADDRESS(1,MATCH(F$3,Eurofins!$2:$2,0),4),"1","")&amp;($AN$5+$A95))))),VALUE(INDIRECT("Eurofins!"&amp;SUBSTITUTE(ADDRESS(1,MATCH(F$3,Eurofins!$2:$2,0),4),"1","")&amp;($AN$5+$A95))))</f>
        <v>#N/A</v>
      </c>
      <c r="G95" s="24" t="e">
        <f ca="1" xml:space="preserve">
_xlfn.LET(_xlpm.GetVal,INDIRECT("Eurofins!"&amp;SUBSTITUTE(ADDRESS(1,MATCH(G$3,Eurofins!$2:$2,0),4),"1","")&amp;($AN$5+$A95)),_xlfn.IFS(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95" s="24" t="e">
        <f ca="1" xml:space="preserve">
_xlfn.LET(_xlpm.GetVal,INDIRECT("Eurofins!"&amp;SUBSTITUTE(ADDRESS(1,MATCH(H$3,Eurofins!$2:$2,0),4),"1","")&amp;($AN$5+$A95)),_xlfn.IFS(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95" s="24" t="e">
        <f ca="1" xml:space="preserve">
_xlfn.LET(_xlpm.GetVal,INDIRECT("Eurofins!"&amp;SUBSTITUTE(ADDRESS(1,MATCH(I$3,Eurofins!$2:$2,0),4),"1","")&amp;($AN$5+$A95)),_xlfn.IFS(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95" s="24" t="e">
        <f ca="1" xml:space="preserve">
_xlfn.LET(_xlpm.GetVal,INDIRECT("Eurofins!"&amp;SUBSTITUTE(ADDRESS(1,MATCH(J$3,Eurofins!$2:$2,0),4),"1","")&amp;($AN$5+$A95)),_xlfn.IFS(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95" s="24" t="e">
        <f ca="1" xml:space="preserve">
_xlfn.LET(_xlpm.GetVal,INDIRECT("Eurofins!"&amp;SUBSTITUTE(ADDRESS(1,MATCH(K$3,Eurofins!$2:$2,0),4),"1","")&amp;($AN$5+$A95)),_xlfn.IFS(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95" s="24" t="e">
        <f ca="1" xml:space="preserve">
_xlfn.LET(_xlpm.GetVal,INDIRECT("Eurofins!"&amp;SUBSTITUTE(ADDRESS(1,MATCH(L$3,Eurofins!$2:$2,0),4),"1","")&amp;($AN$5+$A95)),_xlfn.IFS(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95" s="24" t="e">
        <f ca="1" xml:space="preserve">
_xlfn.LET(_xlpm.GetVal,INDIRECT("Eurofins!"&amp;SUBSTITUTE(ADDRESS(1,MATCH(M$3,Eurofins!$2:$2,0),4),"1","")&amp;($AN$5+$A95)),_xlfn.IFS(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95" s="24" t="e">
        <f ca="1" xml:space="preserve">
_xlfn.LET(_xlpm.GetVal,INDIRECT("Eurofins!"&amp;SUBSTITUTE(ADDRESS(1,MATCH(N$3,Eurofins!$2:$2,0),4),"1","")&amp;($AN$5+$A95)),_xlfn.IFS(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95" s="24" t="e">
        <f ca="1" xml:space="preserve">
_xlfn.LET(_xlpm.GetVal,INDIRECT("Eurofins!"&amp;SUBSTITUTE(ADDRESS(1,MATCH(O$3,Eurofins!$2:$2,0),4),"1","")&amp;($AN$5+$A95)),_xlfn.IFS(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95" s="27" t="e">
        <f ca="1">_xlfn.LET(_xlpm.GetVal,INDIRECT("Eurofins!"&amp;SUBSTITUTE(ADDRESS(1,MATCH(P$3,Eurofins!$2:$2,0),4),"1","")&amp;($AN$5+$A95)),
_xlfn.IFS(
(_xlpm.GetVal)=0,
IF($AR$23,IF(INDIRECT("Eurofins!"&amp;$AR$28&amp;($AN$5+$A95))="nd","n.d.",VALUE(INDIRECT("Eurofins!"&amp;$AR$28&amp;($AN$5+$A95)))),""),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95" s="27" t="e">
        <f ca="1">_xlfn.LET(_xlpm.GetVal,INDIRECT("Eurofins!"&amp;SUBSTITUTE(ADDRESS(1,MATCH(Q$3,Eurofins!$2:$2,0),4),"1","")&amp;($AN$5+$A95)),
_xlfn.IFS(
(_xlpm.GetVal)=0,
IF($AR$15,IF(INDIRECT("Eurofins!"&amp;$AR$20&amp;($AN$5+$A95))="nd","n.d.",VALUE(INDIRECT("Eurofins!"&amp;$AR$20&amp;($AN$5+$A95)))),""),
(_xlpm.GetVal)="nd",
"n.d.",
LEFT(_xlpm.GetVal,1)="&lt;",
IF(Q93&lt;&gt;1,"&lt;"&amp;VALUE(SUBSTITUTE(SUBSTITUTE(_xlpm.GetVal,"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95" s="24" t="e">
        <f ca="1" xml:space="preserve">
_xlfn.LET(_xlpm.GetVal,INDIRECT("Eurofins!"&amp;SUBSTITUTE(ADDRESS(1,MATCH(R$3,Eurofins!$2:$2,0),4),"1","")&amp;($AN$5+$A95)),_xlfn.IFS(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95" s="24" t="e">
        <f ca="1" xml:space="preserve">
_xlfn.LET(_xlpm.GetVal,INDIRECT("Eurofins!"&amp;SUBSTITUTE(ADDRESS(1,MATCH(S$3,Eurofins!$2:$2,0),4),"1","")&amp;($AN$5+$A95)),_xlfn.IFS(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95" s="24" t="e">
        <f ca="1" xml:space="preserve">
_xlfn.LET(_xlpm.GetVal,INDIRECT("Eurofins!"&amp;SUBSTITUTE(ADDRESS(1,MATCH(T$3,Eurofins!$2:$2,0),4),"1","")&amp;($AN$5+$A95)),_xlfn.IFS(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95" s="24" t="e">
        <f ca="1" xml:space="preserve">
_xlfn.LET(_xlpm.GetVal,INDIRECT("Eurofins!"&amp;SUBSTITUTE(ADDRESS(1,MATCH(U$3,Eurofins!$2:$2,0),4),"1","")&amp;($AN$5+$A95)),_xlfn.IFS(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95" s="24" t="e">
        <f ca="1" xml:space="preserve">
_xlfn.LET(_xlpm.GetVal,INDIRECT("Eurofins!"&amp;SUBSTITUTE(ADDRESS(1,MATCH(V$3,Eurofins!$2:$2,0),4),"1","")&amp;($AN$5+$A95)),_xlfn.IFS(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95" s="24" t="e">
        <f ca="1" xml:space="preserve">
_xlfn.LET(_xlpm.GetVal,INDIRECT("Eurofins!"&amp;SUBSTITUTE(ADDRESS(1,MATCH(W$3,Eurofins!$2:$2,0),4),"1","")&amp;($AN$5+$A95)),_xlfn.IFS(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95" s="24" t="e">
        <f ca="1" xml:space="preserve">
_xlfn.LET(_xlpm.GetVal,INDIRECT("Eurofins!"&amp;SUBSTITUTE(ADDRESS(1,MATCH(X$3,Eurofins!$2:$2,0),4),"1","")&amp;($AN$5+$A95)),_xlfn.IFS(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95" s="24" t="e">
        <f ca="1" xml:space="preserve">
_xlfn.LET(_xlpm.GetVal,INDIRECT("Eurofins!"&amp;SUBSTITUTE(ADDRESS(1,MATCH(Y$3,Eurofins!$2:$2,0),4),"1","")&amp;($AN$5+$A95)),_xlfn.IFS(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95" s="24" t="e">
        <f ca="1" xml:space="preserve">
_xlfn.LET(_xlpm.GetVal,INDIRECT("Eurofins!"&amp;SUBSTITUTE(ADDRESS(1,MATCH(Z$3,Eurofins!$2:$2,0),4),"1","")&amp;($AN$5+$A95)),_xlfn.IFS(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95" s="24" t="e">
        <f ca="1" xml:space="preserve">
_xlfn.LET(_xlpm.GetVal,INDIRECT("Eurofins!"&amp;SUBSTITUTE(ADDRESS(1,MATCH(AA$3,Eurofins!$2:$2,0),4),"1","")&amp;($AN$5+$A95)),_xlfn.IFS(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95" s="24" t="e">
        <f ca="1" xml:space="preserve">
_xlfn.LET(_xlpm.GetVal,INDIRECT("Eurofins!"&amp;SUBSTITUTE(ADDRESS(1,MATCH(AB$3,Eurofins!$2:$2,0),4),"1","")&amp;($AN$5+$A95)),_xlfn.IFS(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95" s="24" t="e">
        <f ca="1" xml:space="preserve">
_xlfn.LET(_xlpm.GetVal,INDIRECT("Eurofins!"&amp;SUBSTITUTE(ADDRESS(1,MATCH(AC$3,Eurofins!$2:$2,0),4),"1","")&amp;($AN$5+$A95)),_xlfn.IFS(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95" s="24" t="e">
        <f ca="1" xml:space="preserve">
_xlfn.LET(_xlpm.GetVal,INDIRECT("Eurofins!"&amp;SUBSTITUTE(ADDRESS(1,MATCH(AD$3,Eurofins!$2:$2,0),4),"1","")&amp;($AN$5+$A95)),_xlfn.IFS(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95" s="24" t="e">
        <f ca="1" xml:space="preserve">
_xlfn.LET(_xlpm.GetVal,INDIRECT("Eurofins!"&amp;SUBSTITUTE(ADDRESS(1,MATCH(AE$3,Eurofins!$2:$2,0),4),"1","")&amp;($AN$5+$A95)),_xlfn.IFS(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95" s="24" t="e">
        <f ca="1" xml:space="preserve">
_xlfn.LET(_xlpm.GetVal,INDIRECT("Eurofins!"&amp;SUBSTITUTE(ADDRESS(1,MATCH(AF$3,Eurofins!$2:$2,0),4),"1","")&amp;($AN$5+$A95)),_xlfn.IFS(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95" s="24" t="e">
        <f ca="1" xml:space="preserve">
_xlfn.LET(_xlpm.GetVal,INDIRECT("Eurofins!"&amp;SUBSTITUTE(ADDRESS(1,MATCH(AG$3,Eurofins!$2:$2,0),4),"1","")&amp;($AN$5+$A95)),_xlfn.IFS(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95" s="25" t="str">
        <f ca="1">IF(SUMPRODUCT(--ISERROR(AI95:AJ95))&lt;2,IF(SUMIF(AI95:AJ95,"&lt;&gt;#VALUE!")&lt;=ALS_Jord_Kalk!BQ$4,"&lt;"&amp;ALS_Jord_Kalk!BQ$4,SUMIF(AI95:AJ95,"&lt;&gt;#VALUE!")),"#VALUE!")</f>
        <v>#VALUE!</v>
      </c>
      <c r="AI95" s="24" t="e">
        <f ca="1">_xlfn.IFS(INDIRECT("Eurofins!"&amp;SUBSTITUTE(ADDRESS(1,MATCH(AI$3,Eurofins!$2:$2,0),4),"1","")&amp;($AN$5+$A95))=0,"",INDIRECT("Eurofins!"&amp;SUBSTITUTE(ADDRESS(1,MATCH(AI$3,Eurofins!$2:$2,0),4),"1","")&amp;($AN$5+$A95))="nd","n.d.",LEFT(INDIRECT("Eurofins!"&amp;SUBSTITUTE(ADDRESS(1,MATCH(AI$3,Eurofins!$2:$2,0),4),"1","")&amp;($AN$5+$A95)),2)="&lt; ",IF(VALUE(SUBSTITUTE(SUBSTITUTE(INDIRECT("Eurofins!"&amp;SUBSTITUTE(ADDRESS(1,MATCH(AI$3,Eurofins!$2:$2,0),4),"1","")&amp;($AN$5+$A95))," ",""),"&lt;",""))*AI$2&lt;=BS$4,"&lt;"&amp;BS$4,"&lt;"&amp;VALUE(SUBSTITUTE(SUBSTITUTE(INDIRECT("Eurofins!"&amp;SUBSTITUTE(ADDRESS(1,MATCH(AI$3,Eurofins!$2:$2,0),4),"1","")&amp;($AN$5+$A95))," ",""),"&lt;",""))*AI$2),LEFT(INDIRECT("Eurofins!"&amp;SUBSTITUTE(ADDRESS(1,MATCH(AI$3,Eurofins!$2:$2,0),4),"1","")&amp;($AN$5+$A95)),1)="&lt;",IF(VALUE(SUBSTITUTE(SUBSTITUTE(INDIRECT("Eurofins!"&amp;SUBSTITUTE(ADDRESS(1,MATCH(AI$3,Eurofins!$2:$2,0),4),"1","")&amp;($AN$5+$A95))," ",""),"&lt;",""))*AI$2&lt;=BS$4,"&lt;"&amp;BS$4,"&lt;"&amp;VALUE(SUBSTITUTE(SUBSTITUTE(INDIRECT("Eurofins!"&amp;SUBSTITUTE(ADDRESS(1,MATCH(AI$3,Eurofins!$2:$2,0),4),"1","")&amp;($AN$5+$A95))," ",""),"&lt;",""))*AI$2),ISNUMBER(VALUE(INDIRECT("Eurofins!"&amp;SUBSTITUTE(ADDRESS(1,MATCH(AI$3,Eurofins!$2:$2,0),4),"1","")&amp;($AN$5+$A95)))),IF(VALUE(INDIRECT("Eurofins!"&amp;SUBSTITUTE(ADDRESS(1,MATCH(AI$3,Eurofins!$2:$2,0),4),"1","")&amp;($AN$5+$A95)))*AI$2&lt;=BS$4,"&lt;"&amp;BS$4,VALUE(INDIRECT("Eurofins!"&amp;SUBSTITUTE(ADDRESS(1,MATCH(AI$3,Eurofins!$2:$2,0),4),"1","")&amp;($AN$5+$A95)))))</f>
        <v>#N/A</v>
      </c>
      <c r="AJ95" s="24" t="e">
        <f ca="1">_xlfn.IFS(INDIRECT("Eurofins!"&amp;SUBSTITUTE(ADDRESS(1,MATCH(AJ$3,Eurofins!$2:$2,0),4),"1","")&amp;($AN$5+$A95))=0,"",INDIRECT("Eurofins!"&amp;SUBSTITUTE(ADDRESS(1,MATCH(AJ$3,Eurofins!$2:$2,0),4),"1","")&amp;($AN$5+$A95))="nd","n.d.",LEFT(INDIRECT("Eurofins!"&amp;SUBSTITUTE(ADDRESS(1,MATCH(AJ$3,Eurofins!$2:$2,0),4),"1","")&amp;($AN$5+$A95)),2)="&lt; ",IF(VALUE(SUBSTITUTE(SUBSTITUTE(INDIRECT("Eurofins!"&amp;SUBSTITUTE(ADDRESS(1,MATCH(AJ$3,Eurofins!$2:$2,0),4),"1","")&amp;($AN$5+$A95))," ",""),"&lt;",""))*AJ$2&lt;=BT$4,"&lt;"&amp;BT$4,"&lt;"&amp;VALUE(SUBSTITUTE(SUBSTITUTE(INDIRECT("Eurofins!"&amp;SUBSTITUTE(ADDRESS(1,MATCH(AJ$3,Eurofins!$2:$2,0),4),"1","")&amp;($AN$5+$A95))," ",""),"&lt;",""))*AJ$2),LEFT(INDIRECT("Eurofins!"&amp;SUBSTITUTE(ADDRESS(1,MATCH(AJ$3,Eurofins!$2:$2,0),4),"1","")&amp;($AN$5+$A95)),1)="&lt;",IF(VALUE(SUBSTITUTE(SUBSTITUTE(INDIRECT("Eurofins!"&amp;SUBSTITUTE(ADDRESS(1,MATCH(AJ$3,Eurofins!$2:$2,0),4),"1","")&amp;($AN$5+$A95))," ",""),"&lt;",""))*AJ$2&lt;=BT$4,"&lt;"&amp;BT$4,"&lt;"&amp;VALUE(SUBSTITUTE(SUBSTITUTE(INDIRECT("Eurofins!"&amp;SUBSTITUTE(ADDRESS(1,MATCH(AJ$3,Eurofins!$2:$2,0),4),"1","")&amp;($AN$5+$A95))," ",""),"&lt;",""))*AJ$2),ISNUMBER(VALUE(INDIRECT("Eurofins!"&amp;SUBSTITUTE(ADDRESS(1,MATCH(AJ$3,Eurofins!$2:$2,0),4),"1","")&amp;($AN$5+$A95)))),IF(VALUE(INDIRECT("Eurofins!"&amp;SUBSTITUTE(ADDRESS(1,MATCH(AJ$3,Eurofins!$2:$2,0),4),"1","")&amp;($AN$5+$A95)))*AJ$2&lt;=BT$4,"&lt;"&amp;BT$4,VALUE(INDIRECT("Eurofins!"&amp;SUBSTITUTE(ADDRESS(1,MATCH(AJ$3,Eurofins!$2:$2,0),4),"1","")&amp;($AN$5+$A95)))))</f>
        <v>#N/A</v>
      </c>
    </row>
    <row r="96" spans="1:36" x14ac:dyDescent="0.25">
      <c r="A96">
        <f t="shared" ca="1" si="9"/>
        <v>93</v>
      </c>
      <c r="B96" t="e">
        <f t="shared" ca="1" si="8"/>
        <v>#REF!</v>
      </c>
      <c r="C96" t="str">
        <f t="shared" ca="1" si="10"/>
        <v/>
      </c>
      <c r="D96" s="22" t="e">
        <f ca="1">IF(INDIRECT("Eurofins!"&amp;SUBSTITUTE(ADDRESS(1,MATCH(D$3,Eurofins!$2:$2,0),4),"1","")&amp;($AN$5+$A96))=0,"",INDIRECT("Eurofins!"&amp;SUBSTITUTE(ADDRESS(1,MATCH(D$3,Eurofins!$2:$2,0),4),"1","")&amp;($AN$5+$A96)))</f>
        <v>#N/A</v>
      </c>
      <c r="E96" s="22" t="e">
        <f ca="1">_xlfn.IFS(INDIRECT("Eurofins!"&amp;SUBSTITUTE(ADDRESS(1,MATCH(E$3,Eurofins!$2:$2,0),4),"1","")&amp;($AN$5+$A96))=0,"",INDIRECT("Eurofins!"&amp;SUBSTITUTE(ADDRESS(1,MATCH(E$3,Eurofins!$2:$2,0),4),"1","")&amp;($AN$5+$A96))="nd","n.d.",LEFT(INDIRECT("Eurofins!"&amp;SUBSTITUTE(ADDRESS(1,MATCH(E$3,Eurofins!$2:$2,0),4),"1","")&amp;($AN$5+$A96)),2)="&lt; ","&lt;&lt;",LEFT(INDIRECT("Eurofins!"&amp;SUBSTITUTE(ADDRESS(1,MATCH(E$3,Eurofins!$2:$2,0),4),"1","")&amp;($AN$5+$A96)),1)="&lt;","&lt;",NOT(ISERROR(VALUE(INDIRECT("Eurofins!"&amp;SUBSTITUTE(ADDRESS(1,MATCH(E$3,Eurofins!$2:$2,0),4),"1","")&amp;($AN$5+$A96))))),VALUE(INDIRECT("Eurofins!"&amp;SUBSTITUTE(ADDRESS(1,MATCH(E$3,Eurofins!$2:$2,0),4),"1","")&amp;($AN$5+$A96))))</f>
        <v>#N/A</v>
      </c>
      <c r="F96" s="22" t="e">
        <f ca="1">_xlfn.IFS(INDIRECT("Eurofins!"&amp;SUBSTITUTE(ADDRESS(1,MATCH(F$3,Eurofins!$2:$2,0),4),"1","")&amp;($AN$5+$A96))=0,"",INDIRECT("Eurofins!"&amp;SUBSTITUTE(ADDRESS(1,MATCH(F$3,Eurofins!$2:$2,0),4),"1","")&amp;($AN$5+$A96))="nd","n.d.",LEFT(INDIRECT("Eurofins!"&amp;SUBSTITUTE(ADDRESS(1,MATCH(F$3,Eurofins!$2:$2,0),4),"1","")&amp;($AN$5+$A96)),2)="&lt; ","&lt;&lt;",LEFT(INDIRECT("Eurofins!"&amp;SUBSTITUTE(ADDRESS(1,MATCH(F$3,Eurofins!$2:$2,0),4),"1","")&amp;($AN$5+$A96)),1)="&lt;","&lt;",NOT(ISERROR(VALUE(INDIRECT("Eurofins!"&amp;SUBSTITUTE(ADDRESS(1,MATCH(F$3,Eurofins!$2:$2,0),4),"1","")&amp;($AN$5+$A96))))),VALUE(INDIRECT("Eurofins!"&amp;SUBSTITUTE(ADDRESS(1,MATCH(F$3,Eurofins!$2:$2,0),4),"1","")&amp;($AN$5+$A96))))</f>
        <v>#N/A</v>
      </c>
      <c r="G96" s="24" t="e">
        <f ca="1" xml:space="preserve">
_xlfn.LET(_xlpm.GetVal,INDIRECT("Eurofins!"&amp;SUBSTITUTE(ADDRESS(1,MATCH(G$3,Eurofins!$2:$2,0),4),"1","")&amp;($AN$5+$A96)),_xlfn.IFS(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96" s="24" t="e">
        <f ca="1" xml:space="preserve">
_xlfn.LET(_xlpm.GetVal,INDIRECT("Eurofins!"&amp;SUBSTITUTE(ADDRESS(1,MATCH(H$3,Eurofins!$2:$2,0),4),"1","")&amp;($AN$5+$A96)),_xlfn.IFS(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96" s="24" t="e">
        <f ca="1" xml:space="preserve">
_xlfn.LET(_xlpm.GetVal,INDIRECT("Eurofins!"&amp;SUBSTITUTE(ADDRESS(1,MATCH(I$3,Eurofins!$2:$2,0),4),"1","")&amp;($AN$5+$A96)),_xlfn.IFS(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96" s="24" t="e">
        <f ca="1" xml:space="preserve">
_xlfn.LET(_xlpm.GetVal,INDIRECT("Eurofins!"&amp;SUBSTITUTE(ADDRESS(1,MATCH(J$3,Eurofins!$2:$2,0),4),"1","")&amp;($AN$5+$A96)),_xlfn.IFS(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96" s="24" t="e">
        <f ca="1" xml:space="preserve">
_xlfn.LET(_xlpm.GetVal,INDIRECT("Eurofins!"&amp;SUBSTITUTE(ADDRESS(1,MATCH(K$3,Eurofins!$2:$2,0),4),"1","")&amp;($AN$5+$A96)),_xlfn.IFS(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96" s="24" t="e">
        <f ca="1" xml:space="preserve">
_xlfn.LET(_xlpm.GetVal,INDIRECT("Eurofins!"&amp;SUBSTITUTE(ADDRESS(1,MATCH(L$3,Eurofins!$2:$2,0),4),"1","")&amp;($AN$5+$A96)),_xlfn.IFS(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96" s="24" t="e">
        <f ca="1" xml:space="preserve">
_xlfn.LET(_xlpm.GetVal,INDIRECT("Eurofins!"&amp;SUBSTITUTE(ADDRESS(1,MATCH(M$3,Eurofins!$2:$2,0),4),"1","")&amp;($AN$5+$A96)),_xlfn.IFS(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96" s="24" t="e">
        <f ca="1" xml:space="preserve">
_xlfn.LET(_xlpm.GetVal,INDIRECT("Eurofins!"&amp;SUBSTITUTE(ADDRESS(1,MATCH(N$3,Eurofins!$2:$2,0),4),"1","")&amp;($AN$5+$A96)),_xlfn.IFS(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96" s="24" t="e">
        <f ca="1" xml:space="preserve">
_xlfn.LET(_xlpm.GetVal,INDIRECT("Eurofins!"&amp;SUBSTITUTE(ADDRESS(1,MATCH(O$3,Eurofins!$2:$2,0),4),"1","")&amp;($AN$5+$A96)),_xlfn.IFS(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96" s="27" t="e">
        <f ca="1">_xlfn.LET(_xlpm.GetVal,INDIRECT("Eurofins!"&amp;SUBSTITUTE(ADDRESS(1,MATCH(P$3,Eurofins!$2:$2,0),4),"1","")&amp;($AN$5+$A96)),
_xlfn.IFS(
(_xlpm.GetVal)=0,
IF($AR$23,IF(INDIRECT("Eurofins!"&amp;$AR$28&amp;($AN$5+$A96))="nd","n.d.",VALUE(INDIRECT("Eurofins!"&amp;$AR$28&amp;($AN$5+$A96)))),""),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96" s="27" t="e">
        <f ca="1">_xlfn.LET(_xlpm.GetVal,INDIRECT("Eurofins!"&amp;SUBSTITUTE(ADDRESS(1,MATCH(Q$3,Eurofins!$2:$2,0),4),"1","")&amp;($AN$5+$A96)),
_xlfn.IFS(
(_xlpm.GetVal)=0,
IF($AR$15,IF(INDIRECT("Eurofins!"&amp;$AR$20&amp;($AN$5+$A96))="nd","n.d.",VALUE(INDIRECT("Eurofins!"&amp;$AR$20&amp;($AN$5+$A96)))),""),
(_xlpm.GetVal)="nd",
"n.d.",
LEFT(_xlpm.GetVal,1)="&lt;",
IF(Q94&lt;&gt;1,"&lt;"&amp;VALUE(SUBSTITUTE(SUBSTITUTE(_xlpm.GetVal,"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96" s="24" t="e">
        <f ca="1" xml:space="preserve">
_xlfn.LET(_xlpm.GetVal,INDIRECT("Eurofins!"&amp;SUBSTITUTE(ADDRESS(1,MATCH(R$3,Eurofins!$2:$2,0),4),"1","")&amp;($AN$5+$A96)),_xlfn.IFS(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96" s="24" t="e">
        <f ca="1" xml:space="preserve">
_xlfn.LET(_xlpm.GetVal,INDIRECT("Eurofins!"&amp;SUBSTITUTE(ADDRESS(1,MATCH(S$3,Eurofins!$2:$2,0),4),"1","")&amp;($AN$5+$A96)),_xlfn.IFS(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96" s="24" t="e">
        <f ca="1" xml:space="preserve">
_xlfn.LET(_xlpm.GetVal,INDIRECT("Eurofins!"&amp;SUBSTITUTE(ADDRESS(1,MATCH(T$3,Eurofins!$2:$2,0),4),"1","")&amp;($AN$5+$A96)),_xlfn.IFS(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96" s="24" t="e">
        <f ca="1" xml:space="preserve">
_xlfn.LET(_xlpm.GetVal,INDIRECT("Eurofins!"&amp;SUBSTITUTE(ADDRESS(1,MATCH(U$3,Eurofins!$2:$2,0),4),"1","")&amp;($AN$5+$A96)),_xlfn.IFS(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96" s="24" t="e">
        <f ca="1" xml:space="preserve">
_xlfn.LET(_xlpm.GetVal,INDIRECT("Eurofins!"&amp;SUBSTITUTE(ADDRESS(1,MATCH(V$3,Eurofins!$2:$2,0),4),"1","")&amp;($AN$5+$A96)),_xlfn.IFS(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96" s="24" t="e">
        <f ca="1" xml:space="preserve">
_xlfn.LET(_xlpm.GetVal,INDIRECT("Eurofins!"&amp;SUBSTITUTE(ADDRESS(1,MATCH(W$3,Eurofins!$2:$2,0),4),"1","")&amp;($AN$5+$A96)),_xlfn.IFS(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96" s="24" t="e">
        <f ca="1" xml:space="preserve">
_xlfn.LET(_xlpm.GetVal,INDIRECT("Eurofins!"&amp;SUBSTITUTE(ADDRESS(1,MATCH(X$3,Eurofins!$2:$2,0),4),"1","")&amp;($AN$5+$A96)),_xlfn.IFS(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96" s="24" t="e">
        <f ca="1" xml:space="preserve">
_xlfn.LET(_xlpm.GetVal,INDIRECT("Eurofins!"&amp;SUBSTITUTE(ADDRESS(1,MATCH(Y$3,Eurofins!$2:$2,0),4),"1","")&amp;($AN$5+$A96)),_xlfn.IFS(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96" s="24" t="e">
        <f ca="1" xml:space="preserve">
_xlfn.LET(_xlpm.GetVal,INDIRECT("Eurofins!"&amp;SUBSTITUTE(ADDRESS(1,MATCH(Z$3,Eurofins!$2:$2,0),4),"1","")&amp;($AN$5+$A96)),_xlfn.IFS(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96" s="24" t="e">
        <f ca="1" xml:space="preserve">
_xlfn.LET(_xlpm.GetVal,INDIRECT("Eurofins!"&amp;SUBSTITUTE(ADDRESS(1,MATCH(AA$3,Eurofins!$2:$2,0),4),"1","")&amp;($AN$5+$A96)),_xlfn.IFS(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96" s="24" t="e">
        <f ca="1" xml:space="preserve">
_xlfn.LET(_xlpm.GetVal,INDIRECT("Eurofins!"&amp;SUBSTITUTE(ADDRESS(1,MATCH(AB$3,Eurofins!$2:$2,0),4),"1","")&amp;($AN$5+$A96)),_xlfn.IFS(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96" s="24" t="e">
        <f ca="1" xml:space="preserve">
_xlfn.LET(_xlpm.GetVal,INDIRECT("Eurofins!"&amp;SUBSTITUTE(ADDRESS(1,MATCH(AC$3,Eurofins!$2:$2,0),4),"1","")&amp;($AN$5+$A96)),_xlfn.IFS(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96" s="24" t="e">
        <f ca="1" xml:space="preserve">
_xlfn.LET(_xlpm.GetVal,INDIRECT("Eurofins!"&amp;SUBSTITUTE(ADDRESS(1,MATCH(AD$3,Eurofins!$2:$2,0),4),"1","")&amp;($AN$5+$A96)),_xlfn.IFS(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96" s="24" t="e">
        <f ca="1" xml:space="preserve">
_xlfn.LET(_xlpm.GetVal,INDIRECT("Eurofins!"&amp;SUBSTITUTE(ADDRESS(1,MATCH(AE$3,Eurofins!$2:$2,0),4),"1","")&amp;($AN$5+$A96)),_xlfn.IFS(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96" s="24" t="e">
        <f ca="1" xml:space="preserve">
_xlfn.LET(_xlpm.GetVal,INDIRECT("Eurofins!"&amp;SUBSTITUTE(ADDRESS(1,MATCH(AF$3,Eurofins!$2:$2,0),4),"1","")&amp;($AN$5+$A96)),_xlfn.IFS(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96" s="24" t="e">
        <f ca="1" xml:space="preserve">
_xlfn.LET(_xlpm.GetVal,INDIRECT("Eurofins!"&amp;SUBSTITUTE(ADDRESS(1,MATCH(AG$3,Eurofins!$2:$2,0),4),"1","")&amp;($AN$5+$A96)),_xlfn.IFS(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96" s="25" t="str">
        <f ca="1">IF(SUMPRODUCT(--ISERROR(AI96:AJ96))&lt;2,IF(SUMIF(AI96:AJ96,"&lt;&gt;#VALUE!")&lt;=ALS_Jord_Kalk!BQ$4,"&lt;"&amp;ALS_Jord_Kalk!BQ$4,SUMIF(AI96:AJ96,"&lt;&gt;#VALUE!")),"#VALUE!")</f>
        <v>#VALUE!</v>
      </c>
      <c r="AI96" s="24" t="e">
        <f ca="1">_xlfn.IFS(INDIRECT("Eurofins!"&amp;SUBSTITUTE(ADDRESS(1,MATCH(AI$3,Eurofins!$2:$2,0),4),"1","")&amp;($AN$5+$A96))=0,"",INDIRECT("Eurofins!"&amp;SUBSTITUTE(ADDRESS(1,MATCH(AI$3,Eurofins!$2:$2,0),4),"1","")&amp;($AN$5+$A96))="nd","n.d.",LEFT(INDIRECT("Eurofins!"&amp;SUBSTITUTE(ADDRESS(1,MATCH(AI$3,Eurofins!$2:$2,0),4),"1","")&amp;($AN$5+$A96)),2)="&lt; ",IF(VALUE(SUBSTITUTE(SUBSTITUTE(INDIRECT("Eurofins!"&amp;SUBSTITUTE(ADDRESS(1,MATCH(AI$3,Eurofins!$2:$2,0),4),"1","")&amp;($AN$5+$A96))," ",""),"&lt;",""))*AI$2&lt;=BS$4,"&lt;"&amp;BS$4,"&lt;"&amp;VALUE(SUBSTITUTE(SUBSTITUTE(INDIRECT("Eurofins!"&amp;SUBSTITUTE(ADDRESS(1,MATCH(AI$3,Eurofins!$2:$2,0),4),"1","")&amp;($AN$5+$A96))," ",""),"&lt;",""))*AI$2),LEFT(INDIRECT("Eurofins!"&amp;SUBSTITUTE(ADDRESS(1,MATCH(AI$3,Eurofins!$2:$2,0),4),"1","")&amp;($AN$5+$A96)),1)="&lt;",IF(VALUE(SUBSTITUTE(SUBSTITUTE(INDIRECT("Eurofins!"&amp;SUBSTITUTE(ADDRESS(1,MATCH(AI$3,Eurofins!$2:$2,0),4),"1","")&amp;($AN$5+$A96))," ",""),"&lt;",""))*AI$2&lt;=BS$4,"&lt;"&amp;BS$4,"&lt;"&amp;VALUE(SUBSTITUTE(SUBSTITUTE(INDIRECT("Eurofins!"&amp;SUBSTITUTE(ADDRESS(1,MATCH(AI$3,Eurofins!$2:$2,0),4),"1","")&amp;($AN$5+$A96))," ",""),"&lt;",""))*AI$2),ISNUMBER(VALUE(INDIRECT("Eurofins!"&amp;SUBSTITUTE(ADDRESS(1,MATCH(AI$3,Eurofins!$2:$2,0),4),"1","")&amp;($AN$5+$A96)))),IF(VALUE(INDIRECT("Eurofins!"&amp;SUBSTITUTE(ADDRESS(1,MATCH(AI$3,Eurofins!$2:$2,0),4),"1","")&amp;($AN$5+$A96)))*AI$2&lt;=BS$4,"&lt;"&amp;BS$4,VALUE(INDIRECT("Eurofins!"&amp;SUBSTITUTE(ADDRESS(1,MATCH(AI$3,Eurofins!$2:$2,0),4),"1","")&amp;($AN$5+$A96)))))</f>
        <v>#N/A</v>
      </c>
      <c r="AJ96" s="24" t="e">
        <f ca="1">_xlfn.IFS(INDIRECT("Eurofins!"&amp;SUBSTITUTE(ADDRESS(1,MATCH(AJ$3,Eurofins!$2:$2,0),4),"1","")&amp;($AN$5+$A96))=0,"",INDIRECT("Eurofins!"&amp;SUBSTITUTE(ADDRESS(1,MATCH(AJ$3,Eurofins!$2:$2,0),4),"1","")&amp;($AN$5+$A96))="nd","n.d.",LEFT(INDIRECT("Eurofins!"&amp;SUBSTITUTE(ADDRESS(1,MATCH(AJ$3,Eurofins!$2:$2,0),4),"1","")&amp;($AN$5+$A96)),2)="&lt; ",IF(VALUE(SUBSTITUTE(SUBSTITUTE(INDIRECT("Eurofins!"&amp;SUBSTITUTE(ADDRESS(1,MATCH(AJ$3,Eurofins!$2:$2,0),4),"1","")&amp;($AN$5+$A96))," ",""),"&lt;",""))*AJ$2&lt;=BT$4,"&lt;"&amp;BT$4,"&lt;"&amp;VALUE(SUBSTITUTE(SUBSTITUTE(INDIRECT("Eurofins!"&amp;SUBSTITUTE(ADDRESS(1,MATCH(AJ$3,Eurofins!$2:$2,0),4),"1","")&amp;($AN$5+$A96))," ",""),"&lt;",""))*AJ$2),LEFT(INDIRECT("Eurofins!"&amp;SUBSTITUTE(ADDRESS(1,MATCH(AJ$3,Eurofins!$2:$2,0),4),"1","")&amp;($AN$5+$A96)),1)="&lt;",IF(VALUE(SUBSTITUTE(SUBSTITUTE(INDIRECT("Eurofins!"&amp;SUBSTITUTE(ADDRESS(1,MATCH(AJ$3,Eurofins!$2:$2,0),4),"1","")&amp;($AN$5+$A96))," ",""),"&lt;",""))*AJ$2&lt;=BT$4,"&lt;"&amp;BT$4,"&lt;"&amp;VALUE(SUBSTITUTE(SUBSTITUTE(INDIRECT("Eurofins!"&amp;SUBSTITUTE(ADDRESS(1,MATCH(AJ$3,Eurofins!$2:$2,0),4),"1","")&amp;($AN$5+$A96))," ",""),"&lt;",""))*AJ$2),ISNUMBER(VALUE(INDIRECT("Eurofins!"&amp;SUBSTITUTE(ADDRESS(1,MATCH(AJ$3,Eurofins!$2:$2,0),4),"1","")&amp;($AN$5+$A96)))),IF(VALUE(INDIRECT("Eurofins!"&amp;SUBSTITUTE(ADDRESS(1,MATCH(AJ$3,Eurofins!$2:$2,0),4),"1","")&amp;($AN$5+$A96)))*AJ$2&lt;=BT$4,"&lt;"&amp;BT$4,VALUE(INDIRECT("Eurofins!"&amp;SUBSTITUTE(ADDRESS(1,MATCH(AJ$3,Eurofins!$2:$2,0),4),"1","")&amp;($AN$5+$A96)))))</f>
        <v>#N/A</v>
      </c>
    </row>
    <row r="97" spans="1:36" x14ac:dyDescent="0.25">
      <c r="A97">
        <f t="shared" ca="1" si="9"/>
        <v>94</v>
      </c>
      <c r="B97" t="e">
        <f t="shared" ca="1" si="8"/>
        <v>#REF!</v>
      </c>
      <c r="C97" t="str">
        <f t="shared" ca="1" si="10"/>
        <v/>
      </c>
      <c r="D97" s="22" t="e">
        <f ca="1">IF(INDIRECT("Eurofins!"&amp;SUBSTITUTE(ADDRESS(1,MATCH(D$3,Eurofins!$2:$2,0),4),"1","")&amp;($AN$5+$A97))=0,"",INDIRECT("Eurofins!"&amp;SUBSTITUTE(ADDRESS(1,MATCH(D$3,Eurofins!$2:$2,0),4),"1","")&amp;($AN$5+$A97)))</f>
        <v>#N/A</v>
      </c>
      <c r="E97" s="22" t="e">
        <f ca="1">_xlfn.IFS(INDIRECT("Eurofins!"&amp;SUBSTITUTE(ADDRESS(1,MATCH(E$3,Eurofins!$2:$2,0),4),"1","")&amp;($AN$5+$A97))=0,"",INDIRECT("Eurofins!"&amp;SUBSTITUTE(ADDRESS(1,MATCH(E$3,Eurofins!$2:$2,0),4),"1","")&amp;($AN$5+$A97))="nd","n.d.",LEFT(INDIRECT("Eurofins!"&amp;SUBSTITUTE(ADDRESS(1,MATCH(E$3,Eurofins!$2:$2,0),4),"1","")&amp;($AN$5+$A97)),2)="&lt; ","&lt;&lt;",LEFT(INDIRECT("Eurofins!"&amp;SUBSTITUTE(ADDRESS(1,MATCH(E$3,Eurofins!$2:$2,0),4),"1","")&amp;($AN$5+$A97)),1)="&lt;","&lt;",NOT(ISERROR(VALUE(INDIRECT("Eurofins!"&amp;SUBSTITUTE(ADDRESS(1,MATCH(E$3,Eurofins!$2:$2,0),4),"1","")&amp;($AN$5+$A97))))),VALUE(INDIRECT("Eurofins!"&amp;SUBSTITUTE(ADDRESS(1,MATCH(E$3,Eurofins!$2:$2,0),4),"1","")&amp;($AN$5+$A97))))</f>
        <v>#N/A</v>
      </c>
      <c r="F97" s="22" t="e">
        <f ca="1">_xlfn.IFS(INDIRECT("Eurofins!"&amp;SUBSTITUTE(ADDRESS(1,MATCH(F$3,Eurofins!$2:$2,0),4),"1","")&amp;($AN$5+$A97))=0,"",INDIRECT("Eurofins!"&amp;SUBSTITUTE(ADDRESS(1,MATCH(F$3,Eurofins!$2:$2,0),4),"1","")&amp;($AN$5+$A97))="nd","n.d.",LEFT(INDIRECT("Eurofins!"&amp;SUBSTITUTE(ADDRESS(1,MATCH(F$3,Eurofins!$2:$2,0),4),"1","")&amp;($AN$5+$A97)),2)="&lt; ","&lt;&lt;",LEFT(INDIRECT("Eurofins!"&amp;SUBSTITUTE(ADDRESS(1,MATCH(F$3,Eurofins!$2:$2,0),4),"1","")&amp;($AN$5+$A97)),1)="&lt;","&lt;",NOT(ISERROR(VALUE(INDIRECT("Eurofins!"&amp;SUBSTITUTE(ADDRESS(1,MATCH(F$3,Eurofins!$2:$2,0),4),"1","")&amp;($AN$5+$A97))))),VALUE(INDIRECT("Eurofins!"&amp;SUBSTITUTE(ADDRESS(1,MATCH(F$3,Eurofins!$2:$2,0),4),"1","")&amp;($AN$5+$A97))))</f>
        <v>#N/A</v>
      </c>
      <c r="G97" s="24" t="e">
        <f ca="1" xml:space="preserve">
_xlfn.LET(_xlpm.GetVal,INDIRECT("Eurofins!"&amp;SUBSTITUTE(ADDRESS(1,MATCH(G$3,Eurofins!$2:$2,0),4),"1","")&amp;($AN$5+$A97)),_xlfn.IFS(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97" s="24" t="e">
        <f ca="1" xml:space="preserve">
_xlfn.LET(_xlpm.GetVal,INDIRECT("Eurofins!"&amp;SUBSTITUTE(ADDRESS(1,MATCH(H$3,Eurofins!$2:$2,0),4),"1","")&amp;($AN$5+$A97)),_xlfn.IFS(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97" s="24" t="e">
        <f ca="1" xml:space="preserve">
_xlfn.LET(_xlpm.GetVal,INDIRECT("Eurofins!"&amp;SUBSTITUTE(ADDRESS(1,MATCH(I$3,Eurofins!$2:$2,0),4),"1","")&amp;($AN$5+$A97)),_xlfn.IFS(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97" s="24" t="e">
        <f ca="1" xml:space="preserve">
_xlfn.LET(_xlpm.GetVal,INDIRECT("Eurofins!"&amp;SUBSTITUTE(ADDRESS(1,MATCH(J$3,Eurofins!$2:$2,0),4),"1","")&amp;($AN$5+$A97)),_xlfn.IFS(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97" s="24" t="e">
        <f ca="1" xml:space="preserve">
_xlfn.LET(_xlpm.GetVal,INDIRECT("Eurofins!"&amp;SUBSTITUTE(ADDRESS(1,MATCH(K$3,Eurofins!$2:$2,0),4),"1","")&amp;($AN$5+$A97)),_xlfn.IFS(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97" s="24" t="e">
        <f ca="1" xml:space="preserve">
_xlfn.LET(_xlpm.GetVal,INDIRECT("Eurofins!"&amp;SUBSTITUTE(ADDRESS(1,MATCH(L$3,Eurofins!$2:$2,0),4),"1","")&amp;($AN$5+$A97)),_xlfn.IFS(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97" s="24" t="e">
        <f ca="1" xml:space="preserve">
_xlfn.LET(_xlpm.GetVal,INDIRECT("Eurofins!"&amp;SUBSTITUTE(ADDRESS(1,MATCH(M$3,Eurofins!$2:$2,0),4),"1","")&amp;($AN$5+$A97)),_xlfn.IFS(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97" s="24" t="e">
        <f ca="1" xml:space="preserve">
_xlfn.LET(_xlpm.GetVal,INDIRECT("Eurofins!"&amp;SUBSTITUTE(ADDRESS(1,MATCH(N$3,Eurofins!$2:$2,0),4),"1","")&amp;($AN$5+$A97)),_xlfn.IFS(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97" s="24" t="e">
        <f ca="1" xml:space="preserve">
_xlfn.LET(_xlpm.GetVal,INDIRECT("Eurofins!"&amp;SUBSTITUTE(ADDRESS(1,MATCH(O$3,Eurofins!$2:$2,0),4),"1","")&amp;($AN$5+$A97)),_xlfn.IFS(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97" s="27" t="e">
        <f ca="1">_xlfn.LET(_xlpm.GetVal,INDIRECT("Eurofins!"&amp;SUBSTITUTE(ADDRESS(1,MATCH(P$3,Eurofins!$2:$2,0),4),"1","")&amp;($AN$5+$A97)),
_xlfn.IFS(
(_xlpm.GetVal)=0,
IF($AR$23,IF(INDIRECT("Eurofins!"&amp;$AR$28&amp;($AN$5+$A97))="nd","n.d.",VALUE(INDIRECT("Eurofins!"&amp;$AR$28&amp;($AN$5+$A97)))),""),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97" s="27" t="e">
        <f ca="1">_xlfn.LET(_xlpm.GetVal,INDIRECT("Eurofins!"&amp;SUBSTITUTE(ADDRESS(1,MATCH(Q$3,Eurofins!$2:$2,0),4),"1","")&amp;($AN$5+$A97)),
_xlfn.IFS(
(_xlpm.GetVal)=0,
IF($AR$15,IF(INDIRECT("Eurofins!"&amp;$AR$20&amp;($AN$5+$A97))="nd","n.d.",VALUE(INDIRECT("Eurofins!"&amp;$AR$20&amp;($AN$5+$A97)))),""),
(_xlpm.GetVal)="nd",
"n.d.",
LEFT(_xlpm.GetVal,1)="&lt;",
IF(Q95&lt;&gt;1,"&lt;"&amp;VALUE(SUBSTITUTE(SUBSTITUTE(_xlpm.GetVal,"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97" s="24" t="e">
        <f ca="1" xml:space="preserve">
_xlfn.LET(_xlpm.GetVal,INDIRECT("Eurofins!"&amp;SUBSTITUTE(ADDRESS(1,MATCH(R$3,Eurofins!$2:$2,0),4),"1","")&amp;($AN$5+$A97)),_xlfn.IFS(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97" s="24" t="e">
        <f ca="1" xml:space="preserve">
_xlfn.LET(_xlpm.GetVal,INDIRECT("Eurofins!"&amp;SUBSTITUTE(ADDRESS(1,MATCH(S$3,Eurofins!$2:$2,0),4),"1","")&amp;($AN$5+$A97)),_xlfn.IFS(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97" s="24" t="e">
        <f ca="1" xml:space="preserve">
_xlfn.LET(_xlpm.GetVal,INDIRECT("Eurofins!"&amp;SUBSTITUTE(ADDRESS(1,MATCH(T$3,Eurofins!$2:$2,0),4),"1","")&amp;($AN$5+$A97)),_xlfn.IFS(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97" s="24" t="e">
        <f ca="1" xml:space="preserve">
_xlfn.LET(_xlpm.GetVal,INDIRECT("Eurofins!"&amp;SUBSTITUTE(ADDRESS(1,MATCH(U$3,Eurofins!$2:$2,0),4),"1","")&amp;($AN$5+$A97)),_xlfn.IFS(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97" s="24" t="e">
        <f ca="1" xml:space="preserve">
_xlfn.LET(_xlpm.GetVal,INDIRECT("Eurofins!"&amp;SUBSTITUTE(ADDRESS(1,MATCH(V$3,Eurofins!$2:$2,0),4),"1","")&amp;($AN$5+$A97)),_xlfn.IFS(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97" s="24" t="e">
        <f ca="1" xml:space="preserve">
_xlfn.LET(_xlpm.GetVal,INDIRECT("Eurofins!"&amp;SUBSTITUTE(ADDRESS(1,MATCH(W$3,Eurofins!$2:$2,0),4),"1","")&amp;($AN$5+$A97)),_xlfn.IFS(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97" s="24" t="e">
        <f ca="1" xml:space="preserve">
_xlfn.LET(_xlpm.GetVal,INDIRECT("Eurofins!"&amp;SUBSTITUTE(ADDRESS(1,MATCH(X$3,Eurofins!$2:$2,0),4),"1","")&amp;($AN$5+$A97)),_xlfn.IFS(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97" s="24" t="e">
        <f ca="1" xml:space="preserve">
_xlfn.LET(_xlpm.GetVal,INDIRECT("Eurofins!"&amp;SUBSTITUTE(ADDRESS(1,MATCH(Y$3,Eurofins!$2:$2,0),4),"1","")&amp;($AN$5+$A97)),_xlfn.IFS(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97" s="24" t="e">
        <f ca="1" xml:space="preserve">
_xlfn.LET(_xlpm.GetVal,INDIRECT("Eurofins!"&amp;SUBSTITUTE(ADDRESS(1,MATCH(Z$3,Eurofins!$2:$2,0),4),"1","")&amp;($AN$5+$A97)),_xlfn.IFS(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97" s="24" t="e">
        <f ca="1" xml:space="preserve">
_xlfn.LET(_xlpm.GetVal,INDIRECT("Eurofins!"&amp;SUBSTITUTE(ADDRESS(1,MATCH(AA$3,Eurofins!$2:$2,0),4),"1","")&amp;($AN$5+$A97)),_xlfn.IFS(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97" s="24" t="e">
        <f ca="1" xml:space="preserve">
_xlfn.LET(_xlpm.GetVal,INDIRECT("Eurofins!"&amp;SUBSTITUTE(ADDRESS(1,MATCH(AB$3,Eurofins!$2:$2,0),4),"1","")&amp;($AN$5+$A97)),_xlfn.IFS(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97" s="24" t="e">
        <f ca="1" xml:space="preserve">
_xlfn.LET(_xlpm.GetVal,INDIRECT("Eurofins!"&amp;SUBSTITUTE(ADDRESS(1,MATCH(AC$3,Eurofins!$2:$2,0),4),"1","")&amp;($AN$5+$A97)),_xlfn.IFS(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97" s="24" t="e">
        <f ca="1" xml:space="preserve">
_xlfn.LET(_xlpm.GetVal,INDIRECT("Eurofins!"&amp;SUBSTITUTE(ADDRESS(1,MATCH(AD$3,Eurofins!$2:$2,0),4),"1","")&amp;($AN$5+$A97)),_xlfn.IFS(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97" s="24" t="e">
        <f ca="1" xml:space="preserve">
_xlfn.LET(_xlpm.GetVal,INDIRECT("Eurofins!"&amp;SUBSTITUTE(ADDRESS(1,MATCH(AE$3,Eurofins!$2:$2,0),4),"1","")&amp;($AN$5+$A97)),_xlfn.IFS(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97" s="24" t="e">
        <f ca="1" xml:space="preserve">
_xlfn.LET(_xlpm.GetVal,INDIRECT("Eurofins!"&amp;SUBSTITUTE(ADDRESS(1,MATCH(AF$3,Eurofins!$2:$2,0),4),"1","")&amp;($AN$5+$A97)),_xlfn.IFS(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97" s="24" t="e">
        <f ca="1" xml:space="preserve">
_xlfn.LET(_xlpm.GetVal,INDIRECT("Eurofins!"&amp;SUBSTITUTE(ADDRESS(1,MATCH(AG$3,Eurofins!$2:$2,0),4),"1","")&amp;($AN$5+$A97)),_xlfn.IFS(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97" s="25" t="str">
        <f ca="1">IF(SUMPRODUCT(--ISERROR(AI97:AJ97))&lt;2,IF(SUMIF(AI97:AJ97,"&lt;&gt;#VALUE!")&lt;=ALS_Jord_Kalk!BQ$4,"&lt;"&amp;ALS_Jord_Kalk!BQ$4,SUMIF(AI97:AJ97,"&lt;&gt;#VALUE!")),"#VALUE!")</f>
        <v>#VALUE!</v>
      </c>
      <c r="AI97" s="24" t="e">
        <f ca="1">_xlfn.IFS(INDIRECT("Eurofins!"&amp;SUBSTITUTE(ADDRESS(1,MATCH(AI$3,Eurofins!$2:$2,0),4),"1","")&amp;($AN$5+$A97))=0,"",INDIRECT("Eurofins!"&amp;SUBSTITUTE(ADDRESS(1,MATCH(AI$3,Eurofins!$2:$2,0),4),"1","")&amp;($AN$5+$A97))="nd","n.d.",LEFT(INDIRECT("Eurofins!"&amp;SUBSTITUTE(ADDRESS(1,MATCH(AI$3,Eurofins!$2:$2,0),4),"1","")&amp;($AN$5+$A97)),2)="&lt; ",IF(VALUE(SUBSTITUTE(SUBSTITUTE(INDIRECT("Eurofins!"&amp;SUBSTITUTE(ADDRESS(1,MATCH(AI$3,Eurofins!$2:$2,0),4),"1","")&amp;($AN$5+$A97))," ",""),"&lt;",""))*AI$2&lt;=BS$4,"&lt;"&amp;BS$4,"&lt;"&amp;VALUE(SUBSTITUTE(SUBSTITUTE(INDIRECT("Eurofins!"&amp;SUBSTITUTE(ADDRESS(1,MATCH(AI$3,Eurofins!$2:$2,0),4),"1","")&amp;($AN$5+$A97))," ",""),"&lt;",""))*AI$2),LEFT(INDIRECT("Eurofins!"&amp;SUBSTITUTE(ADDRESS(1,MATCH(AI$3,Eurofins!$2:$2,0),4),"1","")&amp;($AN$5+$A97)),1)="&lt;",IF(VALUE(SUBSTITUTE(SUBSTITUTE(INDIRECT("Eurofins!"&amp;SUBSTITUTE(ADDRESS(1,MATCH(AI$3,Eurofins!$2:$2,0),4),"1","")&amp;($AN$5+$A97))," ",""),"&lt;",""))*AI$2&lt;=BS$4,"&lt;"&amp;BS$4,"&lt;"&amp;VALUE(SUBSTITUTE(SUBSTITUTE(INDIRECT("Eurofins!"&amp;SUBSTITUTE(ADDRESS(1,MATCH(AI$3,Eurofins!$2:$2,0),4),"1","")&amp;($AN$5+$A97))," ",""),"&lt;",""))*AI$2),ISNUMBER(VALUE(INDIRECT("Eurofins!"&amp;SUBSTITUTE(ADDRESS(1,MATCH(AI$3,Eurofins!$2:$2,0),4),"1","")&amp;($AN$5+$A97)))),IF(VALUE(INDIRECT("Eurofins!"&amp;SUBSTITUTE(ADDRESS(1,MATCH(AI$3,Eurofins!$2:$2,0),4),"1","")&amp;($AN$5+$A97)))*AI$2&lt;=BS$4,"&lt;"&amp;BS$4,VALUE(INDIRECT("Eurofins!"&amp;SUBSTITUTE(ADDRESS(1,MATCH(AI$3,Eurofins!$2:$2,0),4),"1","")&amp;($AN$5+$A97)))))</f>
        <v>#N/A</v>
      </c>
      <c r="AJ97" s="24" t="e">
        <f ca="1">_xlfn.IFS(INDIRECT("Eurofins!"&amp;SUBSTITUTE(ADDRESS(1,MATCH(AJ$3,Eurofins!$2:$2,0),4),"1","")&amp;($AN$5+$A97))=0,"",INDIRECT("Eurofins!"&amp;SUBSTITUTE(ADDRESS(1,MATCH(AJ$3,Eurofins!$2:$2,0),4),"1","")&amp;($AN$5+$A97))="nd","n.d.",LEFT(INDIRECT("Eurofins!"&amp;SUBSTITUTE(ADDRESS(1,MATCH(AJ$3,Eurofins!$2:$2,0),4),"1","")&amp;($AN$5+$A97)),2)="&lt; ",IF(VALUE(SUBSTITUTE(SUBSTITUTE(INDIRECT("Eurofins!"&amp;SUBSTITUTE(ADDRESS(1,MATCH(AJ$3,Eurofins!$2:$2,0),4),"1","")&amp;($AN$5+$A97))," ",""),"&lt;",""))*AJ$2&lt;=BT$4,"&lt;"&amp;BT$4,"&lt;"&amp;VALUE(SUBSTITUTE(SUBSTITUTE(INDIRECT("Eurofins!"&amp;SUBSTITUTE(ADDRESS(1,MATCH(AJ$3,Eurofins!$2:$2,0),4),"1","")&amp;($AN$5+$A97))," ",""),"&lt;",""))*AJ$2),LEFT(INDIRECT("Eurofins!"&amp;SUBSTITUTE(ADDRESS(1,MATCH(AJ$3,Eurofins!$2:$2,0),4),"1","")&amp;($AN$5+$A97)),1)="&lt;",IF(VALUE(SUBSTITUTE(SUBSTITUTE(INDIRECT("Eurofins!"&amp;SUBSTITUTE(ADDRESS(1,MATCH(AJ$3,Eurofins!$2:$2,0),4),"1","")&amp;($AN$5+$A97))," ",""),"&lt;",""))*AJ$2&lt;=BT$4,"&lt;"&amp;BT$4,"&lt;"&amp;VALUE(SUBSTITUTE(SUBSTITUTE(INDIRECT("Eurofins!"&amp;SUBSTITUTE(ADDRESS(1,MATCH(AJ$3,Eurofins!$2:$2,0),4),"1","")&amp;($AN$5+$A97))," ",""),"&lt;",""))*AJ$2),ISNUMBER(VALUE(INDIRECT("Eurofins!"&amp;SUBSTITUTE(ADDRESS(1,MATCH(AJ$3,Eurofins!$2:$2,0),4),"1","")&amp;($AN$5+$A97)))),IF(VALUE(INDIRECT("Eurofins!"&amp;SUBSTITUTE(ADDRESS(1,MATCH(AJ$3,Eurofins!$2:$2,0),4),"1","")&amp;($AN$5+$A97)))*AJ$2&lt;=BT$4,"&lt;"&amp;BT$4,VALUE(INDIRECT("Eurofins!"&amp;SUBSTITUTE(ADDRESS(1,MATCH(AJ$3,Eurofins!$2:$2,0),4),"1","")&amp;($AN$5+$A97)))))</f>
        <v>#N/A</v>
      </c>
    </row>
    <row r="98" spans="1:36" x14ac:dyDescent="0.25">
      <c r="A98">
        <f t="shared" ca="1" si="9"/>
        <v>95</v>
      </c>
      <c r="B98" t="e">
        <f t="shared" ca="1" si="8"/>
        <v>#REF!</v>
      </c>
      <c r="C98" t="str">
        <f t="shared" ca="1" si="10"/>
        <v/>
      </c>
      <c r="D98" s="22" t="e">
        <f ca="1">IF(INDIRECT("Eurofins!"&amp;SUBSTITUTE(ADDRESS(1,MATCH(D$3,Eurofins!$2:$2,0),4),"1","")&amp;($AN$5+$A98))=0,"",INDIRECT("Eurofins!"&amp;SUBSTITUTE(ADDRESS(1,MATCH(D$3,Eurofins!$2:$2,0),4),"1","")&amp;($AN$5+$A98)))</f>
        <v>#N/A</v>
      </c>
      <c r="E98" s="22" t="e">
        <f ca="1">_xlfn.IFS(INDIRECT("Eurofins!"&amp;SUBSTITUTE(ADDRESS(1,MATCH(E$3,Eurofins!$2:$2,0),4),"1","")&amp;($AN$5+$A98))=0,"",INDIRECT("Eurofins!"&amp;SUBSTITUTE(ADDRESS(1,MATCH(E$3,Eurofins!$2:$2,0),4),"1","")&amp;($AN$5+$A98))="nd","n.d.",LEFT(INDIRECT("Eurofins!"&amp;SUBSTITUTE(ADDRESS(1,MATCH(E$3,Eurofins!$2:$2,0),4),"1","")&amp;($AN$5+$A98)),2)="&lt; ","&lt;&lt;",LEFT(INDIRECT("Eurofins!"&amp;SUBSTITUTE(ADDRESS(1,MATCH(E$3,Eurofins!$2:$2,0),4),"1","")&amp;($AN$5+$A98)),1)="&lt;","&lt;",NOT(ISERROR(VALUE(INDIRECT("Eurofins!"&amp;SUBSTITUTE(ADDRESS(1,MATCH(E$3,Eurofins!$2:$2,0),4),"1","")&amp;($AN$5+$A98))))),VALUE(INDIRECT("Eurofins!"&amp;SUBSTITUTE(ADDRESS(1,MATCH(E$3,Eurofins!$2:$2,0),4),"1","")&amp;($AN$5+$A98))))</f>
        <v>#N/A</v>
      </c>
      <c r="F98" s="22" t="e">
        <f ca="1">_xlfn.IFS(INDIRECT("Eurofins!"&amp;SUBSTITUTE(ADDRESS(1,MATCH(F$3,Eurofins!$2:$2,0),4),"1","")&amp;($AN$5+$A98))=0,"",INDIRECT("Eurofins!"&amp;SUBSTITUTE(ADDRESS(1,MATCH(F$3,Eurofins!$2:$2,0),4),"1","")&amp;($AN$5+$A98))="nd","n.d.",LEFT(INDIRECT("Eurofins!"&amp;SUBSTITUTE(ADDRESS(1,MATCH(F$3,Eurofins!$2:$2,0),4),"1","")&amp;($AN$5+$A98)),2)="&lt; ","&lt;&lt;",LEFT(INDIRECT("Eurofins!"&amp;SUBSTITUTE(ADDRESS(1,MATCH(F$3,Eurofins!$2:$2,0),4),"1","")&amp;($AN$5+$A98)),1)="&lt;","&lt;",NOT(ISERROR(VALUE(INDIRECT("Eurofins!"&amp;SUBSTITUTE(ADDRESS(1,MATCH(F$3,Eurofins!$2:$2,0),4),"1","")&amp;($AN$5+$A98))))),VALUE(INDIRECT("Eurofins!"&amp;SUBSTITUTE(ADDRESS(1,MATCH(F$3,Eurofins!$2:$2,0),4),"1","")&amp;($AN$5+$A98))))</f>
        <v>#N/A</v>
      </c>
      <c r="G98" s="24" t="e">
        <f ca="1" xml:space="preserve">
_xlfn.LET(_xlpm.GetVal,INDIRECT("Eurofins!"&amp;SUBSTITUTE(ADDRESS(1,MATCH(G$3,Eurofins!$2:$2,0),4),"1","")&amp;($AN$5+$A98)),_xlfn.IFS(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98" s="24" t="e">
        <f ca="1" xml:space="preserve">
_xlfn.LET(_xlpm.GetVal,INDIRECT("Eurofins!"&amp;SUBSTITUTE(ADDRESS(1,MATCH(H$3,Eurofins!$2:$2,0),4),"1","")&amp;($AN$5+$A98)),_xlfn.IFS(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98" s="24" t="e">
        <f ca="1" xml:space="preserve">
_xlfn.LET(_xlpm.GetVal,INDIRECT("Eurofins!"&amp;SUBSTITUTE(ADDRESS(1,MATCH(I$3,Eurofins!$2:$2,0),4),"1","")&amp;($AN$5+$A98)),_xlfn.IFS(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98" s="24" t="e">
        <f ca="1" xml:space="preserve">
_xlfn.LET(_xlpm.GetVal,INDIRECT("Eurofins!"&amp;SUBSTITUTE(ADDRESS(1,MATCH(J$3,Eurofins!$2:$2,0),4),"1","")&amp;($AN$5+$A98)),_xlfn.IFS(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98" s="24" t="e">
        <f ca="1" xml:space="preserve">
_xlfn.LET(_xlpm.GetVal,INDIRECT("Eurofins!"&amp;SUBSTITUTE(ADDRESS(1,MATCH(K$3,Eurofins!$2:$2,0),4),"1","")&amp;($AN$5+$A98)),_xlfn.IFS(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98" s="24" t="e">
        <f ca="1" xml:space="preserve">
_xlfn.LET(_xlpm.GetVal,INDIRECT("Eurofins!"&amp;SUBSTITUTE(ADDRESS(1,MATCH(L$3,Eurofins!$2:$2,0),4),"1","")&amp;($AN$5+$A98)),_xlfn.IFS(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98" s="24" t="e">
        <f ca="1" xml:space="preserve">
_xlfn.LET(_xlpm.GetVal,INDIRECT("Eurofins!"&amp;SUBSTITUTE(ADDRESS(1,MATCH(M$3,Eurofins!$2:$2,0),4),"1","")&amp;($AN$5+$A98)),_xlfn.IFS(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98" s="24" t="e">
        <f ca="1" xml:space="preserve">
_xlfn.LET(_xlpm.GetVal,INDIRECT("Eurofins!"&amp;SUBSTITUTE(ADDRESS(1,MATCH(N$3,Eurofins!$2:$2,0),4),"1","")&amp;($AN$5+$A98)),_xlfn.IFS(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98" s="24" t="e">
        <f ca="1" xml:space="preserve">
_xlfn.LET(_xlpm.GetVal,INDIRECT("Eurofins!"&amp;SUBSTITUTE(ADDRESS(1,MATCH(O$3,Eurofins!$2:$2,0),4),"1","")&amp;($AN$5+$A98)),_xlfn.IFS(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98" s="27" t="e">
        <f ca="1">_xlfn.LET(_xlpm.GetVal,INDIRECT("Eurofins!"&amp;SUBSTITUTE(ADDRESS(1,MATCH(P$3,Eurofins!$2:$2,0),4),"1","")&amp;($AN$5+$A98)),
_xlfn.IFS(
(_xlpm.GetVal)=0,
IF($AR$23,IF(INDIRECT("Eurofins!"&amp;$AR$28&amp;($AN$5+$A98))="nd","n.d.",VALUE(INDIRECT("Eurofins!"&amp;$AR$28&amp;($AN$5+$A98)))),""),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98" s="27" t="e">
        <f ca="1">_xlfn.LET(_xlpm.GetVal,INDIRECT("Eurofins!"&amp;SUBSTITUTE(ADDRESS(1,MATCH(Q$3,Eurofins!$2:$2,0),4),"1","")&amp;($AN$5+$A98)),
_xlfn.IFS(
(_xlpm.GetVal)=0,
IF($AR$15,IF(INDIRECT("Eurofins!"&amp;$AR$20&amp;($AN$5+$A98))="nd","n.d.",VALUE(INDIRECT("Eurofins!"&amp;$AR$20&amp;($AN$5+$A98)))),""),
(_xlpm.GetVal)="nd",
"n.d.",
LEFT(_xlpm.GetVal,1)="&lt;",
IF(Q96&lt;&gt;1,"&lt;"&amp;VALUE(SUBSTITUTE(SUBSTITUTE(_xlpm.GetVal,"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98" s="24" t="e">
        <f ca="1" xml:space="preserve">
_xlfn.LET(_xlpm.GetVal,INDIRECT("Eurofins!"&amp;SUBSTITUTE(ADDRESS(1,MATCH(R$3,Eurofins!$2:$2,0),4),"1","")&amp;($AN$5+$A98)),_xlfn.IFS(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98" s="24" t="e">
        <f ca="1" xml:space="preserve">
_xlfn.LET(_xlpm.GetVal,INDIRECT("Eurofins!"&amp;SUBSTITUTE(ADDRESS(1,MATCH(S$3,Eurofins!$2:$2,0),4),"1","")&amp;($AN$5+$A98)),_xlfn.IFS(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98" s="24" t="e">
        <f ca="1" xml:space="preserve">
_xlfn.LET(_xlpm.GetVal,INDIRECT("Eurofins!"&amp;SUBSTITUTE(ADDRESS(1,MATCH(T$3,Eurofins!$2:$2,0),4),"1","")&amp;($AN$5+$A98)),_xlfn.IFS(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98" s="24" t="e">
        <f ca="1" xml:space="preserve">
_xlfn.LET(_xlpm.GetVal,INDIRECT("Eurofins!"&amp;SUBSTITUTE(ADDRESS(1,MATCH(U$3,Eurofins!$2:$2,0),4),"1","")&amp;($AN$5+$A98)),_xlfn.IFS(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98" s="24" t="e">
        <f ca="1" xml:space="preserve">
_xlfn.LET(_xlpm.GetVal,INDIRECT("Eurofins!"&amp;SUBSTITUTE(ADDRESS(1,MATCH(V$3,Eurofins!$2:$2,0),4),"1","")&amp;($AN$5+$A98)),_xlfn.IFS(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98" s="24" t="e">
        <f ca="1" xml:space="preserve">
_xlfn.LET(_xlpm.GetVal,INDIRECT("Eurofins!"&amp;SUBSTITUTE(ADDRESS(1,MATCH(W$3,Eurofins!$2:$2,0),4),"1","")&amp;($AN$5+$A98)),_xlfn.IFS(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98" s="24" t="e">
        <f ca="1" xml:space="preserve">
_xlfn.LET(_xlpm.GetVal,INDIRECT("Eurofins!"&amp;SUBSTITUTE(ADDRESS(1,MATCH(X$3,Eurofins!$2:$2,0),4),"1","")&amp;($AN$5+$A98)),_xlfn.IFS(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98" s="24" t="e">
        <f ca="1" xml:space="preserve">
_xlfn.LET(_xlpm.GetVal,INDIRECT("Eurofins!"&amp;SUBSTITUTE(ADDRESS(1,MATCH(Y$3,Eurofins!$2:$2,0),4),"1","")&amp;($AN$5+$A98)),_xlfn.IFS(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98" s="24" t="e">
        <f ca="1" xml:space="preserve">
_xlfn.LET(_xlpm.GetVal,INDIRECT("Eurofins!"&amp;SUBSTITUTE(ADDRESS(1,MATCH(Z$3,Eurofins!$2:$2,0),4),"1","")&amp;($AN$5+$A98)),_xlfn.IFS(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98" s="24" t="e">
        <f ca="1" xml:space="preserve">
_xlfn.LET(_xlpm.GetVal,INDIRECT("Eurofins!"&amp;SUBSTITUTE(ADDRESS(1,MATCH(AA$3,Eurofins!$2:$2,0),4),"1","")&amp;($AN$5+$A98)),_xlfn.IFS(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98" s="24" t="e">
        <f ca="1" xml:space="preserve">
_xlfn.LET(_xlpm.GetVal,INDIRECT("Eurofins!"&amp;SUBSTITUTE(ADDRESS(1,MATCH(AB$3,Eurofins!$2:$2,0),4),"1","")&amp;($AN$5+$A98)),_xlfn.IFS(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98" s="24" t="e">
        <f ca="1" xml:space="preserve">
_xlfn.LET(_xlpm.GetVal,INDIRECT("Eurofins!"&amp;SUBSTITUTE(ADDRESS(1,MATCH(AC$3,Eurofins!$2:$2,0),4),"1","")&amp;($AN$5+$A98)),_xlfn.IFS(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98" s="24" t="e">
        <f ca="1" xml:space="preserve">
_xlfn.LET(_xlpm.GetVal,INDIRECT("Eurofins!"&amp;SUBSTITUTE(ADDRESS(1,MATCH(AD$3,Eurofins!$2:$2,0),4),"1","")&amp;($AN$5+$A98)),_xlfn.IFS(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98" s="24" t="e">
        <f ca="1" xml:space="preserve">
_xlfn.LET(_xlpm.GetVal,INDIRECT("Eurofins!"&amp;SUBSTITUTE(ADDRESS(1,MATCH(AE$3,Eurofins!$2:$2,0),4),"1","")&amp;($AN$5+$A98)),_xlfn.IFS(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98" s="24" t="e">
        <f ca="1" xml:space="preserve">
_xlfn.LET(_xlpm.GetVal,INDIRECT("Eurofins!"&amp;SUBSTITUTE(ADDRESS(1,MATCH(AF$3,Eurofins!$2:$2,0),4),"1","")&amp;($AN$5+$A98)),_xlfn.IFS(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98" s="24" t="e">
        <f ca="1" xml:space="preserve">
_xlfn.LET(_xlpm.GetVal,INDIRECT("Eurofins!"&amp;SUBSTITUTE(ADDRESS(1,MATCH(AG$3,Eurofins!$2:$2,0),4),"1","")&amp;($AN$5+$A98)),_xlfn.IFS(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98" s="25" t="str">
        <f ca="1">IF(SUMPRODUCT(--ISERROR(AI98:AJ98))&lt;2,IF(SUMIF(AI98:AJ98,"&lt;&gt;#VALUE!")&lt;=ALS_Jord_Kalk!BQ$4,"&lt;"&amp;ALS_Jord_Kalk!BQ$4,SUMIF(AI98:AJ98,"&lt;&gt;#VALUE!")),"#VALUE!")</f>
        <v>#VALUE!</v>
      </c>
      <c r="AI98" s="24" t="e">
        <f ca="1">_xlfn.IFS(INDIRECT("Eurofins!"&amp;SUBSTITUTE(ADDRESS(1,MATCH(AI$3,Eurofins!$2:$2,0),4),"1","")&amp;($AN$5+$A98))=0,"",INDIRECT("Eurofins!"&amp;SUBSTITUTE(ADDRESS(1,MATCH(AI$3,Eurofins!$2:$2,0),4),"1","")&amp;($AN$5+$A98))="nd","n.d.",LEFT(INDIRECT("Eurofins!"&amp;SUBSTITUTE(ADDRESS(1,MATCH(AI$3,Eurofins!$2:$2,0),4),"1","")&amp;($AN$5+$A98)),2)="&lt; ",IF(VALUE(SUBSTITUTE(SUBSTITUTE(INDIRECT("Eurofins!"&amp;SUBSTITUTE(ADDRESS(1,MATCH(AI$3,Eurofins!$2:$2,0),4),"1","")&amp;($AN$5+$A98))," ",""),"&lt;",""))*AI$2&lt;=BS$4,"&lt;"&amp;BS$4,"&lt;"&amp;VALUE(SUBSTITUTE(SUBSTITUTE(INDIRECT("Eurofins!"&amp;SUBSTITUTE(ADDRESS(1,MATCH(AI$3,Eurofins!$2:$2,0),4),"1","")&amp;($AN$5+$A98))," ",""),"&lt;",""))*AI$2),LEFT(INDIRECT("Eurofins!"&amp;SUBSTITUTE(ADDRESS(1,MATCH(AI$3,Eurofins!$2:$2,0),4),"1","")&amp;($AN$5+$A98)),1)="&lt;",IF(VALUE(SUBSTITUTE(SUBSTITUTE(INDIRECT("Eurofins!"&amp;SUBSTITUTE(ADDRESS(1,MATCH(AI$3,Eurofins!$2:$2,0),4),"1","")&amp;($AN$5+$A98))," ",""),"&lt;",""))*AI$2&lt;=BS$4,"&lt;"&amp;BS$4,"&lt;"&amp;VALUE(SUBSTITUTE(SUBSTITUTE(INDIRECT("Eurofins!"&amp;SUBSTITUTE(ADDRESS(1,MATCH(AI$3,Eurofins!$2:$2,0),4),"1","")&amp;($AN$5+$A98))," ",""),"&lt;",""))*AI$2),ISNUMBER(VALUE(INDIRECT("Eurofins!"&amp;SUBSTITUTE(ADDRESS(1,MATCH(AI$3,Eurofins!$2:$2,0),4),"1","")&amp;($AN$5+$A98)))),IF(VALUE(INDIRECT("Eurofins!"&amp;SUBSTITUTE(ADDRESS(1,MATCH(AI$3,Eurofins!$2:$2,0),4),"1","")&amp;($AN$5+$A98)))*AI$2&lt;=BS$4,"&lt;"&amp;BS$4,VALUE(INDIRECT("Eurofins!"&amp;SUBSTITUTE(ADDRESS(1,MATCH(AI$3,Eurofins!$2:$2,0),4),"1","")&amp;($AN$5+$A98)))))</f>
        <v>#N/A</v>
      </c>
      <c r="AJ98" s="24" t="e">
        <f ca="1">_xlfn.IFS(INDIRECT("Eurofins!"&amp;SUBSTITUTE(ADDRESS(1,MATCH(AJ$3,Eurofins!$2:$2,0),4),"1","")&amp;($AN$5+$A98))=0,"",INDIRECT("Eurofins!"&amp;SUBSTITUTE(ADDRESS(1,MATCH(AJ$3,Eurofins!$2:$2,0),4),"1","")&amp;($AN$5+$A98))="nd","n.d.",LEFT(INDIRECT("Eurofins!"&amp;SUBSTITUTE(ADDRESS(1,MATCH(AJ$3,Eurofins!$2:$2,0),4),"1","")&amp;($AN$5+$A98)),2)="&lt; ",IF(VALUE(SUBSTITUTE(SUBSTITUTE(INDIRECT("Eurofins!"&amp;SUBSTITUTE(ADDRESS(1,MATCH(AJ$3,Eurofins!$2:$2,0),4),"1","")&amp;($AN$5+$A98))," ",""),"&lt;",""))*AJ$2&lt;=BT$4,"&lt;"&amp;BT$4,"&lt;"&amp;VALUE(SUBSTITUTE(SUBSTITUTE(INDIRECT("Eurofins!"&amp;SUBSTITUTE(ADDRESS(1,MATCH(AJ$3,Eurofins!$2:$2,0),4),"1","")&amp;($AN$5+$A98))," ",""),"&lt;",""))*AJ$2),LEFT(INDIRECT("Eurofins!"&amp;SUBSTITUTE(ADDRESS(1,MATCH(AJ$3,Eurofins!$2:$2,0),4),"1","")&amp;($AN$5+$A98)),1)="&lt;",IF(VALUE(SUBSTITUTE(SUBSTITUTE(INDIRECT("Eurofins!"&amp;SUBSTITUTE(ADDRESS(1,MATCH(AJ$3,Eurofins!$2:$2,0),4),"1","")&amp;($AN$5+$A98))," ",""),"&lt;",""))*AJ$2&lt;=BT$4,"&lt;"&amp;BT$4,"&lt;"&amp;VALUE(SUBSTITUTE(SUBSTITUTE(INDIRECT("Eurofins!"&amp;SUBSTITUTE(ADDRESS(1,MATCH(AJ$3,Eurofins!$2:$2,0),4),"1","")&amp;($AN$5+$A98))," ",""),"&lt;",""))*AJ$2),ISNUMBER(VALUE(INDIRECT("Eurofins!"&amp;SUBSTITUTE(ADDRESS(1,MATCH(AJ$3,Eurofins!$2:$2,0),4),"1","")&amp;($AN$5+$A98)))),IF(VALUE(INDIRECT("Eurofins!"&amp;SUBSTITUTE(ADDRESS(1,MATCH(AJ$3,Eurofins!$2:$2,0),4),"1","")&amp;($AN$5+$A98)))*AJ$2&lt;=BT$4,"&lt;"&amp;BT$4,VALUE(INDIRECT("Eurofins!"&amp;SUBSTITUTE(ADDRESS(1,MATCH(AJ$3,Eurofins!$2:$2,0),4),"1","")&amp;($AN$5+$A98)))))</f>
        <v>#N/A</v>
      </c>
    </row>
    <row r="99" spans="1:36" x14ac:dyDescent="0.25">
      <c r="A99">
        <f t="shared" ca="1" si="9"/>
        <v>96</v>
      </c>
      <c r="B99" t="e">
        <f t="shared" ca="1" si="8"/>
        <v>#REF!</v>
      </c>
      <c r="C99" t="str">
        <f t="shared" ca="1" si="10"/>
        <v/>
      </c>
      <c r="D99" s="22" t="e">
        <f ca="1">IF(INDIRECT("Eurofins!"&amp;SUBSTITUTE(ADDRESS(1,MATCH(D$3,Eurofins!$2:$2,0),4),"1","")&amp;($AN$5+$A99))=0,"",INDIRECT("Eurofins!"&amp;SUBSTITUTE(ADDRESS(1,MATCH(D$3,Eurofins!$2:$2,0),4),"1","")&amp;($AN$5+$A99)))</f>
        <v>#N/A</v>
      </c>
      <c r="E99" s="22" t="e">
        <f ca="1">_xlfn.IFS(INDIRECT("Eurofins!"&amp;SUBSTITUTE(ADDRESS(1,MATCH(E$3,Eurofins!$2:$2,0),4),"1","")&amp;($AN$5+$A99))=0,"",INDIRECT("Eurofins!"&amp;SUBSTITUTE(ADDRESS(1,MATCH(E$3,Eurofins!$2:$2,0),4),"1","")&amp;($AN$5+$A99))="nd","n.d.",LEFT(INDIRECT("Eurofins!"&amp;SUBSTITUTE(ADDRESS(1,MATCH(E$3,Eurofins!$2:$2,0),4),"1","")&amp;($AN$5+$A99)),2)="&lt; ","&lt;&lt;",LEFT(INDIRECT("Eurofins!"&amp;SUBSTITUTE(ADDRESS(1,MATCH(E$3,Eurofins!$2:$2,0),4),"1","")&amp;($AN$5+$A99)),1)="&lt;","&lt;",NOT(ISERROR(VALUE(INDIRECT("Eurofins!"&amp;SUBSTITUTE(ADDRESS(1,MATCH(E$3,Eurofins!$2:$2,0),4),"1","")&amp;($AN$5+$A99))))),VALUE(INDIRECT("Eurofins!"&amp;SUBSTITUTE(ADDRESS(1,MATCH(E$3,Eurofins!$2:$2,0),4),"1","")&amp;($AN$5+$A99))))</f>
        <v>#N/A</v>
      </c>
      <c r="F99" s="22" t="e">
        <f ca="1">_xlfn.IFS(INDIRECT("Eurofins!"&amp;SUBSTITUTE(ADDRESS(1,MATCH(F$3,Eurofins!$2:$2,0),4),"1","")&amp;($AN$5+$A99))=0,"",INDIRECT("Eurofins!"&amp;SUBSTITUTE(ADDRESS(1,MATCH(F$3,Eurofins!$2:$2,0),4),"1","")&amp;($AN$5+$A99))="nd","n.d.",LEFT(INDIRECT("Eurofins!"&amp;SUBSTITUTE(ADDRESS(1,MATCH(F$3,Eurofins!$2:$2,0),4),"1","")&amp;($AN$5+$A99)),2)="&lt; ","&lt;&lt;",LEFT(INDIRECT("Eurofins!"&amp;SUBSTITUTE(ADDRESS(1,MATCH(F$3,Eurofins!$2:$2,0),4),"1","")&amp;($AN$5+$A99)),1)="&lt;","&lt;",NOT(ISERROR(VALUE(INDIRECT("Eurofins!"&amp;SUBSTITUTE(ADDRESS(1,MATCH(F$3,Eurofins!$2:$2,0),4),"1","")&amp;($AN$5+$A99))))),VALUE(INDIRECT("Eurofins!"&amp;SUBSTITUTE(ADDRESS(1,MATCH(F$3,Eurofins!$2:$2,0),4),"1","")&amp;($AN$5+$A99))))</f>
        <v>#N/A</v>
      </c>
      <c r="G99" s="24" t="e">
        <f ca="1" xml:space="preserve">
_xlfn.LET(_xlpm.GetVal,INDIRECT("Eurofins!"&amp;SUBSTITUTE(ADDRESS(1,MATCH(G$3,Eurofins!$2:$2,0),4),"1","")&amp;($AN$5+$A99)),_xlfn.IFS(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99" s="24" t="e">
        <f ca="1" xml:space="preserve">
_xlfn.LET(_xlpm.GetVal,INDIRECT("Eurofins!"&amp;SUBSTITUTE(ADDRESS(1,MATCH(H$3,Eurofins!$2:$2,0),4),"1","")&amp;($AN$5+$A99)),_xlfn.IFS(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99" s="24" t="e">
        <f ca="1" xml:space="preserve">
_xlfn.LET(_xlpm.GetVal,INDIRECT("Eurofins!"&amp;SUBSTITUTE(ADDRESS(1,MATCH(I$3,Eurofins!$2:$2,0),4),"1","")&amp;($AN$5+$A99)),_xlfn.IFS(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99" s="24" t="e">
        <f ca="1" xml:space="preserve">
_xlfn.LET(_xlpm.GetVal,INDIRECT("Eurofins!"&amp;SUBSTITUTE(ADDRESS(1,MATCH(J$3,Eurofins!$2:$2,0),4),"1","")&amp;($AN$5+$A99)),_xlfn.IFS(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99" s="24" t="e">
        <f ca="1" xml:space="preserve">
_xlfn.LET(_xlpm.GetVal,INDIRECT("Eurofins!"&amp;SUBSTITUTE(ADDRESS(1,MATCH(K$3,Eurofins!$2:$2,0),4),"1","")&amp;($AN$5+$A99)),_xlfn.IFS(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99" s="24" t="e">
        <f ca="1" xml:space="preserve">
_xlfn.LET(_xlpm.GetVal,INDIRECT("Eurofins!"&amp;SUBSTITUTE(ADDRESS(1,MATCH(L$3,Eurofins!$2:$2,0),4),"1","")&amp;($AN$5+$A99)),_xlfn.IFS(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99" s="24" t="e">
        <f ca="1" xml:space="preserve">
_xlfn.LET(_xlpm.GetVal,INDIRECT("Eurofins!"&amp;SUBSTITUTE(ADDRESS(1,MATCH(M$3,Eurofins!$2:$2,0),4),"1","")&amp;($AN$5+$A99)),_xlfn.IFS(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99" s="24" t="e">
        <f ca="1" xml:space="preserve">
_xlfn.LET(_xlpm.GetVal,INDIRECT("Eurofins!"&amp;SUBSTITUTE(ADDRESS(1,MATCH(N$3,Eurofins!$2:$2,0),4),"1","")&amp;($AN$5+$A99)),_xlfn.IFS(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99" s="24" t="e">
        <f ca="1" xml:space="preserve">
_xlfn.LET(_xlpm.GetVal,INDIRECT("Eurofins!"&amp;SUBSTITUTE(ADDRESS(1,MATCH(O$3,Eurofins!$2:$2,0),4),"1","")&amp;($AN$5+$A99)),_xlfn.IFS(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99" s="27" t="e">
        <f ca="1">_xlfn.LET(_xlpm.GetVal,INDIRECT("Eurofins!"&amp;SUBSTITUTE(ADDRESS(1,MATCH(P$3,Eurofins!$2:$2,0),4),"1","")&amp;($AN$5+$A99)),
_xlfn.IFS(
(_xlpm.GetVal)=0,
IF($AR$23,IF(INDIRECT("Eurofins!"&amp;$AR$28&amp;($AN$5+$A99))="nd","n.d.",VALUE(INDIRECT("Eurofins!"&amp;$AR$28&amp;($AN$5+$A99)))),""),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99" s="27" t="e">
        <f ca="1">_xlfn.LET(_xlpm.GetVal,INDIRECT("Eurofins!"&amp;SUBSTITUTE(ADDRESS(1,MATCH(Q$3,Eurofins!$2:$2,0),4),"1","")&amp;($AN$5+$A99)),
_xlfn.IFS(
(_xlpm.GetVal)=0,
IF($AR$15,IF(INDIRECT("Eurofins!"&amp;$AR$20&amp;($AN$5+$A99))="nd","n.d.",VALUE(INDIRECT("Eurofins!"&amp;$AR$20&amp;($AN$5+$A99)))),""),
(_xlpm.GetVal)="nd",
"n.d.",
LEFT(_xlpm.GetVal,1)="&lt;",
IF(Q97&lt;&gt;1,"&lt;"&amp;VALUE(SUBSTITUTE(SUBSTITUTE(_xlpm.GetVal,"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99" s="24" t="e">
        <f ca="1" xml:space="preserve">
_xlfn.LET(_xlpm.GetVal,INDIRECT("Eurofins!"&amp;SUBSTITUTE(ADDRESS(1,MATCH(R$3,Eurofins!$2:$2,0),4),"1","")&amp;($AN$5+$A99)),_xlfn.IFS(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99" s="24" t="e">
        <f ca="1" xml:space="preserve">
_xlfn.LET(_xlpm.GetVal,INDIRECT("Eurofins!"&amp;SUBSTITUTE(ADDRESS(1,MATCH(S$3,Eurofins!$2:$2,0),4),"1","")&amp;($AN$5+$A99)),_xlfn.IFS(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99" s="24" t="e">
        <f ca="1" xml:space="preserve">
_xlfn.LET(_xlpm.GetVal,INDIRECT("Eurofins!"&amp;SUBSTITUTE(ADDRESS(1,MATCH(T$3,Eurofins!$2:$2,0),4),"1","")&amp;($AN$5+$A99)),_xlfn.IFS(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99" s="24" t="e">
        <f ca="1" xml:space="preserve">
_xlfn.LET(_xlpm.GetVal,INDIRECT("Eurofins!"&amp;SUBSTITUTE(ADDRESS(1,MATCH(U$3,Eurofins!$2:$2,0),4),"1","")&amp;($AN$5+$A99)),_xlfn.IFS(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99" s="24" t="e">
        <f ca="1" xml:space="preserve">
_xlfn.LET(_xlpm.GetVal,INDIRECT("Eurofins!"&amp;SUBSTITUTE(ADDRESS(1,MATCH(V$3,Eurofins!$2:$2,0),4),"1","")&amp;($AN$5+$A99)),_xlfn.IFS(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99" s="24" t="e">
        <f ca="1" xml:space="preserve">
_xlfn.LET(_xlpm.GetVal,INDIRECT("Eurofins!"&amp;SUBSTITUTE(ADDRESS(1,MATCH(W$3,Eurofins!$2:$2,0),4),"1","")&amp;($AN$5+$A99)),_xlfn.IFS(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99" s="24" t="e">
        <f ca="1" xml:space="preserve">
_xlfn.LET(_xlpm.GetVal,INDIRECT("Eurofins!"&amp;SUBSTITUTE(ADDRESS(1,MATCH(X$3,Eurofins!$2:$2,0),4),"1","")&amp;($AN$5+$A99)),_xlfn.IFS(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99" s="24" t="e">
        <f ca="1" xml:space="preserve">
_xlfn.LET(_xlpm.GetVal,INDIRECT("Eurofins!"&amp;SUBSTITUTE(ADDRESS(1,MATCH(Y$3,Eurofins!$2:$2,0),4),"1","")&amp;($AN$5+$A99)),_xlfn.IFS(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99" s="24" t="e">
        <f ca="1" xml:space="preserve">
_xlfn.LET(_xlpm.GetVal,INDIRECT("Eurofins!"&amp;SUBSTITUTE(ADDRESS(1,MATCH(Z$3,Eurofins!$2:$2,0),4),"1","")&amp;($AN$5+$A99)),_xlfn.IFS(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99" s="24" t="e">
        <f ca="1" xml:space="preserve">
_xlfn.LET(_xlpm.GetVal,INDIRECT("Eurofins!"&amp;SUBSTITUTE(ADDRESS(1,MATCH(AA$3,Eurofins!$2:$2,0),4),"1","")&amp;($AN$5+$A99)),_xlfn.IFS(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99" s="24" t="e">
        <f ca="1" xml:space="preserve">
_xlfn.LET(_xlpm.GetVal,INDIRECT("Eurofins!"&amp;SUBSTITUTE(ADDRESS(1,MATCH(AB$3,Eurofins!$2:$2,0),4),"1","")&amp;($AN$5+$A99)),_xlfn.IFS(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99" s="24" t="e">
        <f ca="1" xml:space="preserve">
_xlfn.LET(_xlpm.GetVal,INDIRECT("Eurofins!"&amp;SUBSTITUTE(ADDRESS(1,MATCH(AC$3,Eurofins!$2:$2,0),4),"1","")&amp;($AN$5+$A99)),_xlfn.IFS(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99" s="24" t="e">
        <f ca="1" xml:space="preserve">
_xlfn.LET(_xlpm.GetVal,INDIRECT("Eurofins!"&amp;SUBSTITUTE(ADDRESS(1,MATCH(AD$3,Eurofins!$2:$2,0),4),"1","")&amp;($AN$5+$A99)),_xlfn.IFS(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99" s="24" t="e">
        <f ca="1" xml:space="preserve">
_xlfn.LET(_xlpm.GetVal,INDIRECT("Eurofins!"&amp;SUBSTITUTE(ADDRESS(1,MATCH(AE$3,Eurofins!$2:$2,0),4),"1","")&amp;($AN$5+$A99)),_xlfn.IFS(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99" s="24" t="e">
        <f ca="1" xml:space="preserve">
_xlfn.LET(_xlpm.GetVal,INDIRECT("Eurofins!"&amp;SUBSTITUTE(ADDRESS(1,MATCH(AF$3,Eurofins!$2:$2,0),4),"1","")&amp;($AN$5+$A99)),_xlfn.IFS(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99" s="24" t="e">
        <f ca="1" xml:space="preserve">
_xlfn.LET(_xlpm.GetVal,INDIRECT("Eurofins!"&amp;SUBSTITUTE(ADDRESS(1,MATCH(AG$3,Eurofins!$2:$2,0),4),"1","")&amp;($AN$5+$A99)),_xlfn.IFS(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99" s="25" t="str">
        <f ca="1">IF(SUMPRODUCT(--ISERROR(AI99:AJ99))&lt;2,IF(SUMIF(AI99:AJ99,"&lt;&gt;#VALUE!")&lt;=ALS_Jord_Kalk!BQ$4,"&lt;"&amp;ALS_Jord_Kalk!BQ$4,SUMIF(AI99:AJ99,"&lt;&gt;#VALUE!")),"#VALUE!")</f>
        <v>#VALUE!</v>
      </c>
      <c r="AI99" s="24" t="e">
        <f ca="1">_xlfn.IFS(INDIRECT("Eurofins!"&amp;SUBSTITUTE(ADDRESS(1,MATCH(AI$3,Eurofins!$2:$2,0),4),"1","")&amp;($AN$5+$A99))=0,"",INDIRECT("Eurofins!"&amp;SUBSTITUTE(ADDRESS(1,MATCH(AI$3,Eurofins!$2:$2,0),4),"1","")&amp;($AN$5+$A99))="nd","n.d.",LEFT(INDIRECT("Eurofins!"&amp;SUBSTITUTE(ADDRESS(1,MATCH(AI$3,Eurofins!$2:$2,0),4),"1","")&amp;($AN$5+$A99)),2)="&lt; ",IF(VALUE(SUBSTITUTE(SUBSTITUTE(INDIRECT("Eurofins!"&amp;SUBSTITUTE(ADDRESS(1,MATCH(AI$3,Eurofins!$2:$2,0),4),"1","")&amp;($AN$5+$A99))," ",""),"&lt;",""))*AI$2&lt;=BS$4,"&lt;"&amp;BS$4,"&lt;"&amp;VALUE(SUBSTITUTE(SUBSTITUTE(INDIRECT("Eurofins!"&amp;SUBSTITUTE(ADDRESS(1,MATCH(AI$3,Eurofins!$2:$2,0),4),"1","")&amp;($AN$5+$A99))," ",""),"&lt;",""))*AI$2),LEFT(INDIRECT("Eurofins!"&amp;SUBSTITUTE(ADDRESS(1,MATCH(AI$3,Eurofins!$2:$2,0),4),"1","")&amp;($AN$5+$A99)),1)="&lt;",IF(VALUE(SUBSTITUTE(SUBSTITUTE(INDIRECT("Eurofins!"&amp;SUBSTITUTE(ADDRESS(1,MATCH(AI$3,Eurofins!$2:$2,0),4),"1","")&amp;($AN$5+$A99))," ",""),"&lt;",""))*AI$2&lt;=BS$4,"&lt;"&amp;BS$4,"&lt;"&amp;VALUE(SUBSTITUTE(SUBSTITUTE(INDIRECT("Eurofins!"&amp;SUBSTITUTE(ADDRESS(1,MATCH(AI$3,Eurofins!$2:$2,0),4),"1","")&amp;($AN$5+$A99))," ",""),"&lt;",""))*AI$2),ISNUMBER(VALUE(INDIRECT("Eurofins!"&amp;SUBSTITUTE(ADDRESS(1,MATCH(AI$3,Eurofins!$2:$2,0),4),"1","")&amp;($AN$5+$A99)))),IF(VALUE(INDIRECT("Eurofins!"&amp;SUBSTITUTE(ADDRESS(1,MATCH(AI$3,Eurofins!$2:$2,0),4),"1","")&amp;($AN$5+$A99)))*AI$2&lt;=BS$4,"&lt;"&amp;BS$4,VALUE(INDIRECT("Eurofins!"&amp;SUBSTITUTE(ADDRESS(1,MATCH(AI$3,Eurofins!$2:$2,0),4),"1","")&amp;($AN$5+$A99)))))</f>
        <v>#N/A</v>
      </c>
      <c r="AJ99" s="24" t="e">
        <f ca="1">_xlfn.IFS(INDIRECT("Eurofins!"&amp;SUBSTITUTE(ADDRESS(1,MATCH(AJ$3,Eurofins!$2:$2,0),4),"1","")&amp;($AN$5+$A99))=0,"",INDIRECT("Eurofins!"&amp;SUBSTITUTE(ADDRESS(1,MATCH(AJ$3,Eurofins!$2:$2,0),4),"1","")&amp;($AN$5+$A99))="nd","n.d.",LEFT(INDIRECT("Eurofins!"&amp;SUBSTITUTE(ADDRESS(1,MATCH(AJ$3,Eurofins!$2:$2,0),4),"1","")&amp;($AN$5+$A99)),2)="&lt; ",IF(VALUE(SUBSTITUTE(SUBSTITUTE(INDIRECT("Eurofins!"&amp;SUBSTITUTE(ADDRESS(1,MATCH(AJ$3,Eurofins!$2:$2,0),4),"1","")&amp;($AN$5+$A99))," ",""),"&lt;",""))*AJ$2&lt;=BT$4,"&lt;"&amp;BT$4,"&lt;"&amp;VALUE(SUBSTITUTE(SUBSTITUTE(INDIRECT("Eurofins!"&amp;SUBSTITUTE(ADDRESS(1,MATCH(AJ$3,Eurofins!$2:$2,0),4),"1","")&amp;($AN$5+$A99))," ",""),"&lt;",""))*AJ$2),LEFT(INDIRECT("Eurofins!"&amp;SUBSTITUTE(ADDRESS(1,MATCH(AJ$3,Eurofins!$2:$2,0),4),"1","")&amp;($AN$5+$A99)),1)="&lt;",IF(VALUE(SUBSTITUTE(SUBSTITUTE(INDIRECT("Eurofins!"&amp;SUBSTITUTE(ADDRESS(1,MATCH(AJ$3,Eurofins!$2:$2,0),4),"1","")&amp;($AN$5+$A99))," ",""),"&lt;",""))*AJ$2&lt;=BT$4,"&lt;"&amp;BT$4,"&lt;"&amp;VALUE(SUBSTITUTE(SUBSTITUTE(INDIRECT("Eurofins!"&amp;SUBSTITUTE(ADDRESS(1,MATCH(AJ$3,Eurofins!$2:$2,0),4),"1","")&amp;($AN$5+$A99))," ",""),"&lt;",""))*AJ$2),ISNUMBER(VALUE(INDIRECT("Eurofins!"&amp;SUBSTITUTE(ADDRESS(1,MATCH(AJ$3,Eurofins!$2:$2,0),4),"1","")&amp;($AN$5+$A99)))),IF(VALUE(INDIRECT("Eurofins!"&amp;SUBSTITUTE(ADDRESS(1,MATCH(AJ$3,Eurofins!$2:$2,0),4),"1","")&amp;($AN$5+$A99)))*AJ$2&lt;=BT$4,"&lt;"&amp;BT$4,VALUE(INDIRECT("Eurofins!"&amp;SUBSTITUTE(ADDRESS(1,MATCH(AJ$3,Eurofins!$2:$2,0),4),"1","")&amp;($AN$5+$A99)))))</f>
        <v>#N/A</v>
      </c>
    </row>
    <row r="100" spans="1:36" x14ac:dyDescent="0.25">
      <c r="A100">
        <f t="shared" ca="1" si="9"/>
        <v>97</v>
      </c>
      <c r="B100" t="e">
        <f t="shared" ref="B100:B103" ca="1" si="11">IF(LEN(C100)&gt;0,SUBSTITUTE(INDIRECT("Eurofins!"&amp;$AN$4&amp;($AN$5+A100)),C100,""),INDIRECT("Eurofins!"&amp;$AN$4&amp;($AN$5+A100)))</f>
        <v>#REF!</v>
      </c>
      <c r="C100" t="str">
        <f t="shared" ca="1" si="10"/>
        <v/>
      </c>
      <c r="D100" s="22" t="e">
        <f ca="1">IF(INDIRECT("Eurofins!"&amp;SUBSTITUTE(ADDRESS(1,MATCH(D$3,Eurofins!$2:$2,0),4),"1","")&amp;($AN$5+$A100))=0,"",INDIRECT("Eurofins!"&amp;SUBSTITUTE(ADDRESS(1,MATCH(D$3,Eurofins!$2:$2,0),4),"1","")&amp;($AN$5+$A100)))</f>
        <v>#N/A</v>
      </c>
      <c r="E100" s="22" t="e">
        <f ca="1">_xlfn.IFS(INDIRECT("Eurofins!"&amp;SUBSTITUTE(ADDRESS(1,MATCH(E$3,Eurofins!$2:$2,0),4),"1","")&amp;($AN$5+$A100))=0,"",INDIRECT("Eurofins!"&amp;SUBSTITUTE(ADDRESS(1,MATCH(E$3,Eurofins!$2:$2,0),4),"1","")&amp;($AN$5+$A100))="nd","n.d.",LEFT(INDIRECT("Eurofins!"&amp;SUBSTITUTE(ADDRESS(1,MATCH(E$3,Eurofins!$2:$2,0),4),"1","")&amp;($AN$5+$A100)),2)="&lt; ","&lt;&lt;",LEFT(INDIRECT("Eurofins!"&amp;SUBSTITUTE(ADDRESS(1,MATCH(E$3,Eurofins!$2:$2,0),4),"1","")&amp;($AN$5+$A100)),1)="&lt;","&lt;",NOT(ISERROR(VALUE(INDIRECT("Eurofins!"&amp;SUBSTITUTE(ADDRESS(1,MATCH(E$3,Eurofins!$2:$2,0),4),"1","")&amp;($AN$5+$A100))))),VALUE(INDIRECT("Eurofins!"&amp;SUBSTITUTE(ADDRESS(1,MATCH(E$3,Eurofins!$2:$2,0),4),"1","")&amp;($AN$5+$A100))))</f>
        <v>#N/A</v>
      </c>
      <c r="F100" s="22" t="e">
        <f ca="1">_xlfn.IFS(INDIRECT("Eurofins!"&amp;SUBSTITUTE(ADDRESS(1,MATCH(F$3,Eurofins!$2:$2,0),4),"1","")&amp;($AN$5+$A100))=0,"",INDIRECT("Eurofins!"&amp;SUBSTITUTE(ADDRESS(1,MATCH(F$3,Eurofins!$2:$2,0),4),"1","")&amp;($AN$5+$A100))="nd","n.d.",LEFT(INDIRECT("Eurofins!"&amp;SUBSTITUTE(ADDRESS(1,MATCH(F$3,Eurofins!$2:$2,0),4),"1","")&amp;($AN$5+$A100)),2)="&lt; ","&lt;&lt;",LEFT(INDIRECT("Eurofins!"&amp;SUBSTITUTE(ADDRESS(1,MATCH(F$3,Eurofins!$2:$2,0),4),"1","")&amp;($AN$5+$A100)),1)="&lt;","&lt;",NOT(ISERROR(VALUE(INDIRECT("Eurofins!"&amp;SUBSTITUTE(ADDRESS(1,MATCH(F$3,Eurofins!$2:$2,0),4),"1","")&amp;($AN$5+$A100))))),VALUE(INDIRECT("Eurofins!"&amp;SUBSTITUTE(ADDRESS(1,MATCH(F$3,Eurofins!$2:$2,0),4),"1","")&amp;($AN$5+$A100))))</f>
        <v>#N/A</v>
      </c>
      <c r="G100" s="24" t="e">
        <f ca="1" xml:space="preserve">
_xlfn.LET(_xlpm.GetVal,INDIRECT("Eurofins!"&amp;SUBSTITUTE(ADDRESS(1,MATCH(G$3,Eurofins!$2:$2,0),4),"1","")&amp;($AN$5+$A100)),_xlfn.IFS(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00" s="24" t="e">
        <f ca="1" xml:space="preserve">
_xlfn.LET(_xlpm.GetVal,INDIRECT("Eurofins!"&amp;SUBSTITUTE(ADDRESS(1,MATCH(H$3,Eurofins!$2:$2,0),4),"1","")&amp;($AN$5+$A100)),_xlfn.IFS(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00" s="24" t="e">
        <f ca="1" xml:space="preserve">
_xlfn.LET(_xlpm.GetVal,INDIRECT("Eurofins!"&amp;SUBSTITUTE(ADDRESS(1,MATCH(I$3,Eurofins!$2:$2,0),4),"1","")&amp;($AN$5+$A100)),_xlfn.IFS(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00" s="24" t="e">
        <f ca="1" xml:space="preserve">
_xlfn.LET(_xlpm.GetVal,INDIRECT("Eurofins!"&amp;SUBSTITUTE(ADDRESS(1,MATCH(J$3,Eurofins!$2:$2,0),4),"1","")&amp;($AN$5+$A100)),_xlfn.IFS(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00" s="24" t="e">
        <f ca="1" xml:space="preserve">
_xlfn.LET(_xlpm.GetVal,INDIRECT("Eurofins!"&amp;SUBSTITUTE(ADDRESS(1,MATCH(K$3,Eurofins!$2:$2,0),4),"1","")&amp;($AN$5+$A100)),_xlfn.IFS(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00" s="24" t="e">
        <f ca="1" xml:space="preserve">
_xlfn.LET(_xlpm.GetVal,INDIRECT("Eurofins!"&amp;SUBSTITUTE(ADDRESS(1,MATCH(L$3,Eurofins!$2:$2,0),4),"1","")&amp;($AN$5+$A100)),_xlfn.IFS(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00" s="24" t="e">
        <f ca="1" xml:space="preserve">
_xlfn.LET(_xlpm.GetVal,INDIRECT("Eurofins!"&amp;SUBSTITUTE(ADDRESS(1,MATCH(M$3,Eurofins!$2:$2,0),4),"1","")&amp;($AN$5+$A100)),_xlfn.IFS(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00" s="24" t="e">
        <f ca="1" xml:space="preserve">
_xlfn.LET(_xlpm.GetVal,INDIRECT("Eurofins!"&amp;SUBSTITUTE(ADDRESS(1,MATCH(N$3,Eurofins!$2:$2,0),4),"1","")&amp;($AN$5+$A100)),_xlfn.IFS(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00" s="24" t="e">
        <f ca="1" xml:space="preserve">
_xlfn.LET(_xlpm.GetVal,INDIRECT("Eurofins!"&amp;SUBSTITUTE(ADDRESS(1,MATCH(O$3,Eurofins!$2:$2,0),4),"1","")&amp;($AN$5+$A100)),_xlfn.IFS(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00" s="27" t="e">
        <f ca="1">_xlfn.LET(_xlpm.GetVal,INDIRECT("Eurofins!"&amp;SUBSTITUTE(ADDRESS(1,MATCH(P$3,Eurofins!$2:$2,0),4),"1","")&amp;($AN$5+$A100)),
_xlfn.IFS(
(_xlpm.GetVal)=0,
IF($AR$23,IF(INDIRECT("Eurofins!"&amp;$AR$28&amp;($AN$5+$A100))="nd","n.d.",VALUE(INDIRECT("Eurofins!"&amp;$AR$28&amp;($AN$5+$A100)))),""),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00" s="27" t="e">
        <f ca="1">_xlfn.LET(_xlpm.GetVal,INDIRECT("Eurofins!"&amp;SUBSTITUTE(ADDRESS(1,MATCH(Q$3,Eurofins!$2:$2,0),4),"1","")&amp;($AN$5+$A100)),
_xlfn.IFS(
(_xlpm.GetVal)=0,
IF($AR$15,IF(INDIRECT("Eurofins!"&amp;$AR$20&amp;($AN$5+$A100))="nd","n.d.",VALUE(INDIRECT("Eurofins!"&amp;$AR$20&amp;($AN$5+$A100)))),""),
(_xlpm.GetVal)="nd",
"n.d.",
LEFT(_xlpm.GetVal,1)="&lt;",
IF(Q98&lt;&gt;1,"&lt;"&amp;VALUE(SUBSTITUTE(SUBSTITUTE(_xlpm.GetVal,"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00" s="24" t="e">
        <f ca="1" xml:space="preserve">
_xlfn.LET(_xlpm.GetVal,INDIRECT("Eurofins!"&amp;SUBSTITUTE(ADDRESS(1,MATCH(R$3,Eurofins!$2:$2,0),4),"1","")&amp;($AN$5+$A100)),_xlfn.IFS(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00" s="24" t="e">
        <f ca="1" xml:space="preserve">
_xlfn.LET(_xlpm.GetVal,INDIRECT("Eurofins!"&amp;SUBSTITUTE(ADDRESS(1,MATCH(S$3,Eurofins!$2:$2,0),4),"1","")&amp;($AN$5+$A100)),_xlfn.IFS(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00" s="24" t="e">
        <f ca="1" xml:space="preserve">
_xlfn.LET(_xlpm.GetVal,INDIRECT("Eurofins!"&amp;SUBSTITUTE(ADDRESS(1,MATCH(T$3,Eurofins!$2:$2,0),4),"1","")&amp;($AN$5+$A100)),_xlfn.IFS(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00" s="24" t="e">
        <f ca="1" xml:space="preserve">
_xlfn.LET(_xlpm.GetVal,INDIRECT("Eurofins!"&amp;SUBSTITUTE(ADDRESS(1,MATCH(U$3,Eurofins!$2:$2,0),4),"1","")&amp;($AN$5+$A100)),_xlfn.IFS(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00" s="24" t="e">
        <f ca="1" xml:space="preserve">
_xlfn.LET(_xlpm.GetVal,INDIRECT("Eurofins!"&amp;SUBSTITUTE(ADDRESS(1,MATCH(V$3,Eurofins!$2:$2,0),4),"1","")&amp;($AN$5+$A100)),_xlfn.IFS(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00" s="24" t="e">
        <f ca="1" xml:space="preserve">
_xlfn.LET(_xlpm.GetVal,INDIRECT("Eurofins!"&amp;SUBSTITUTE(ADDRESS(1,MATCH(W$3,Eurofins!$2:$2,0),4),"1","")&amp;($AN$5+$A100)),_xlfn.IFS(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00" s="24" t="e">
        <f ca="1" xml:space="preserve">
_xlfn.LET(_xlpm.GetVal,INDIRECT("Eurofins!"&amp;SUBSTITUTE(ADDRESS(1,MATCH(X$3,Eurofins!$2:$2,0),4),"1","")&amp;($AN$5+$A100)),_xlfn.IFS(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00" s="24" t="e">
        <f ca="1" xml:space="preserve">
_xlfn.LET(_xlpm.GetVal,INDIRECT("Eurofins!"&amp;SUBSTITUTE(ADDRESS(1,MATCH(Y$3,Eurofins!$2:$2,0),4),"1","")&amp;($AN$5+$A100)),_xlfn.IFS(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00" s="24" t="e">
        <f ca="1" xml:space="preserve">
_xlfn.LET(_xlpm.GetVal,INDIRECT("Eurofins!"&amp;SUBSTITUTE(ADDRESS(1,MATCH(Z$3,Eurofins!$2:$2,0),4),"1","")&amp;($AN$5+$A100)),_xlfn.IFS(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00" s="24" t="e">
        <f ca="1" xml:space="preserve">
_xlfn.LET(_xlpm.GetVal,INDIRECT("Eurofins!"&amp;SUBSTITUTE(ADDRESS(1,MATCH(AA$3,Eurofins!$2:$2,0),4),"1","")&amp;($AN$5+$A100)),_xlfn.IFS(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00" s="24" t="e">
        <f ca="1" xml:space="preserve">
_xlfn.LET(_xlpm.GetVal,INDIRECT("Eurofins!"&amp;SUBSTITUTE(ADDRESS(1,MATCH(AB$3,Eurofins!$2:$2,0),4),"1","")&amp;($AN$5+$A100)),_xlfn.IFS(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00" s="24" t="e">
        <f ca="1" xml:space="preserve">
_xlfn.LET(_xlpm.GetVal,INDIRECT("Eurofins!"&amp;SUBSTITUTE(ADDRESS(1,MATCH(AC$3,Eurofins!$2:$2,0),4),"1","")&amp;($AN$5+$A100)),_xlfn.IFS(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00" s="24" t="e">
        <f ca="1" xml:space="preserve">
_xlfn.LET(_xlpm.GetVal,INDIRECT("Eurofins!"&amp;SUBSTITUTE(ADDRESS(1,MATCH(AD$3,Eurofins!$2:$2,0),4),"1","")&amp;($AN$5+$A100)),_xlfn.IFS(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00" s="24" t="e">
        <f ca="1" xml:space="preserve">
_xlfn.LET(_xlpm.GetVal,INDIRECT("Eurofins!"&amp;SUBSTITUTE(ADDRESS(1,MATCH(AE$3,Eurofins!$2:$2,0),4),"1","")&amp;($AN$5+$A100)),_xlfn.IFS(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00" s="24" t="e">
        <f ca="1" xml:space="preserve">
_xlfn.LET(_xlpm.GetVal,INDIRECT("Eurofins!"&amp;SUBSTITUTE(ADDRESS(1,MATCH(AF$3,Eurofins!$2:$2,0),4),"1","")&amp;($AN$5+$A100)),_xlfn.IFS(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00" s="24" t="e">
        <f ca="1" xml:space="preserve">
_xlfn.LET(_xlpm.GetVal,INDIRECT("Eurofins!"&amp;SUBSTITUTE(ADDRESS(1,MATCH(AG$3,Eurofins!$2:$2,0),4),"1","")&amp;($AN$5+$A100)),_xlfn.IFS(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00" s="25" t="str">
        <f ca="1">IF(SUMPRODUCT(--ISERROR(AI100:AJ100))&lt;2,IF(SUMIF(AI100:AJ100,"&lt;&gt;#VALUE!")&lt;=ALS_Jord_Kalk!BQ$4,"&lt;"&amp;ALS_Jord_Kalk!BQ$4,SUMIF(AI100:AJ100,"&lt;&gt;#VALUE!")),"#VALUE!")</f>
        <v>#VALUE!</v>
      </c>
      <c r="AI100" s="24" t="e">
        <f ca="1">_xlfn.IFS(INDIRECT("Eurofins!"&amp;SUBSTITUTE(ADDRESS(1,MATCH(AI$3,Eurofins!$2:$2,0),4),"1","")&amp;($AN$5+$A100))=0,"",INDIRECT("Eurofins!"&amp;SUBSTITUTE(ADDRESS(1,MATCH(AI$3,Eurofins!$2:$2,0),4),"1","")&amp;($AN$5+$A100))="nd","n.d.",LEFT(INDIRECT("Eurofins!"&amp;SUBSTITUTE(ADDRESS(1,MATCH(AI$3,Eurofins!$2:$2,0),4),"1","")&amp;($AN$5+$A100)),2)="&lt; ",IF(VALUE(SUBSTITUTE(SUBSTITUTE(INDIRECT("Eurofins!"&amp;SUBSTITUTE(ADDRESS(1,MATCH(AI$3,Eurofins!$2:$2,0),4),"1","")&amp;($AN$5+$A100))," ",""),"&lt;",""))*AI$2&lt;=BS$4,"&lt;"&amp;BS$4,"&lt;"&amp;VALUE(SUBSTITUTE(SUBSTITUTE(INDIRECT("Eurofins!"&amp;SUBSTITUTE(ADDRESS(1,MATCH(AI$3,Eurofins!$2:$2,0),4),"1","")&amp;($AN$5+$A100))," ",""),"&lt;",""))*AI$2),LEFT(INDIRECT("Eurofins!"&amp;SUBSTITUTE(ADDRESS(1,MATCH(AI$3,Eurofins!$2:$2,0),4),"1","")&amp;($AN$5+$A100)),1)="&lt;",IF(VALUE(SUBSTITUTE(SUBSTITUTE(INDIRECT("Eurofins!"&amp;SUBSTITUTE(ADDRESS(1,MATCH(AI$3,Eurofins!$2:$2,0),4),"1","")&amp;($AN$5+$A100))," ",""),"&lt;",""))*AI$2&lt;=BS$4,"&lt;"&amp;BS$4,"&lt;"&amp;VALUE(SUBSTITUTE(SUBSTITUTE(INDIRECT("Eurofins!"&amp;SUBSTITUTE(ADDRESS(1,MATCH(AI$3,Eurofins!$2:$2,0),4),"1","")&amp;($AN$5+$A100))," ",""),"&lt;",""))*AI$2),ISNUMBER(VALUE(INDIRECT("Eurofins!"&amp;SUBSTITUTE(ADDRESS(1,MATCH(AI$3,Eurofins!$2:$2,0),4),"1","")&amp;($AN$5+$A100)))),IF(VALUE(INDIRECT("Eurofins!"&amp;SUBSTITUTE(ADDRESS(1,MATCH(AI$3,Eurofins!$2:$2,0),4),"1","")&amp;($AN$5+$A100)))*AI$2&lt;=BS$4,"&lt;"&amp;BS$4,VALUE(INDIRECT("Eurofins!"&amp;SUBSTITUTE(ADDRESS(1,MATCH(AI$3,Eurofins!$2:$2,0),4),"1","")&amp;($AN$5+$A100)))))</f>
        <v>#N/A</v>
      </c>
      <c r="AJ100" s="24" t="e">
        <f ca="1">_xlfn.IFS(INDIRECT("Eurofins!"&amp;SUBSTITUTE(ADDRESS(1,MATCH(AJ$3,Eurofins!$2:$2,0),4),"1","")&amp;($AN$5+$A100))=0,"",INDIRECT("Eurofins!"&amp;SUBSTITUTE(ADDRESS(1,MATCH(AJ$3,Eurofins!$2:$2,0),4),"1","")&amp;($AN$5+$A100))="nd","n.d.",LEFT(INDIRECT("Eurofins!"&amp;SUBSTITUTE(ADDRESS(1,MATCH(AJ$3,Eurofins!$2:$2,0),4),"1","")&amp;($AN$5+$A100)),2)="&lt; ",IF(VALUE(SUBSTITUTE(SUBSTITUTE(INDIRECT("Eurofins!"&amp;SUBSTITUTE(ADDRESS(1,MATCH(AJ$3,Eurofins!$2:$2,0),4),"1","")&amp;($AN$5+$A100))," ",""),"&lt;",""))*AJ$2&lt;=BT$4,"&lt;"&amp;BT$4,"&lt;"&amp;VALUE(SUBSTITUTE(SUBSTITUTE(INDIRECT("Eurofins!"&amp;SUBSTITUTE(ADDRESS(1,MATCH(AJ$3,Eurofins!$2:$2,0),4),"1","")&amp;($AN$5+$A100))," ",""),"&lt;",""))*AJ$2),LEFT(INDIRECT("Eurofins!"&amp;SUBSTITUTE(ADDRESS(1,MATCH(AJ$3,Eurofins!$2:$2,0),4),"1","")&amp;($AN$5+$A100)),1)="&lt;",IF(VALUE(SUBSTITUTE(SUBSTITUTE(INDIRECT("Eurofins!"&amp;SUBSTITUTE(ADDRESS(1,MATCH(AJ$3,Eurofins!$2:$2,0),4),"1","")&amp;($AN$5+$A100))," ",""),"&lt;",""))*AJ$2&lt;=BT$4,"&lt;"&amp;BT$4,"&lt;"&amp;VALUE(SUBSTITUTE(SUBSTITUTE(INDIRECT("Eurofins!"&amp;SUBSTITUTE(ADDRESS(1,MATCH(AJ$3,Eurofins!$2:$2,0),4),"1","")&amp;($AN$5+$A100))," ",""),"&lt;",""))*AJ$2),ISNUMBER(VALUE(INDIRECT("Eurofins!"&amp;SUBSTITUTE(ADDRESS(1,MATCH(AJ$3,Eurofins!$2:$2,0),4),"1","")&amp;($AN$5+$A100)))),IF(VALUE(INDIRECT("Eurofins!"&amp;SUBSTITUTE(ADDRESS(1,MATCH(AJ$3,Eurofins!$2:$2,0),4),"1","")&amp;($AN$5+$A100)))*AJ$2&lt;=BT$4,"&lt;"&amp;BT$4,VALUE(INDIRECT("Eurofins!"&amp;SUBSTITUTE(ADDRESS(1,MATCH(AJ$3,Eurofins!$2:$2,0),4),"1","")&amp;($AN$5+$A100)))))</f>
        <v>#N/A</v>
      </c>
    </row>
    <row r="101" spans="1:36" x14ac:dyDescent="0.25">
      <c r="A101">
        <f t="shared" ca="1" si="9"/>
        <v>98</v>
      </c>
      <c r="B101" t="e">
        <f t="shared" ca="1" si="11"/>
        <v>#REF!</v>
      </c>
      <c r="C101" t="str">
        <f t="shared" ca="1" si="10"/>
        <v/>
      </c>
      <c r="D101" s="22" t="e">
        <f ca="1">IF(INDIRECT("Eurofins!"&amp;SUBSTITUTE(ADDRESS(1,MATCH(D$3,Eurofins!$2:$2,0),4),"1","")&amp;($AN$5+$A101))=0,"",INDIRECT("Eurofins!"&amp;SUBSTITUTE(ADDRESS(1,MATCH(D$3,Eurofins!$2:$2,0),4),"1","")&amp;($AN$5+$A101)))</f>
        <v>#N/A</v>
      </c>
      <c r="E101" s="22" t="e">
        <f ca="1">_xlfn.IFS(INDIRECT("Eurofins!"&amp;SUBSTITUTE(ADDRESS(1,MATCH(E$3,Eurofins!$2:$2,0),4),"1","")&amp;($AN$5+$A101))=0,"",INDIRECT("Eurofins!"&amp;SUBSTITUTE(ADDRESS(1,MATCH(E$3,Eurofins!$2:$2,0),4),"1","")&amp;($AN$5+$A101))="nd","n.d.",LEFT(INDIRECT("Eurofins!"&amp;SUBSTITUTE(ADDRESS(1,MATCH(E$3,Eurofins!$2:$2,0),4),"1","")&amp;($AN$5+$A101)),2)="&lt; ","&lt;&lt;",LEFT(INDIRECT("Eurofins!"&amp;SUBSTITUTE(ADDRESS(1,MATCH(E$3,Eurofins!$2:$2,0),4),"1","")&amp;($AN$5+$A101)),1)="&lt;","&lt;",NOT(ISERROR(VALUE(INDIRECT("Eurofins!"&amp;SUBSTITUTE(ADDRESS(1,MATCH(E$3,Eurofins!$2:$2,0),4),"1","")&amp;($AN$5+$A101))))),VALUE(INDIRECT("Eurofins!"&amp;SUBSTITUTE(ADDRESS(1,MATCH(E$3,Eurofins!$2:$2,0),4),"1","")&amp;($AN$5+$A101))))</f>
        <v>#N/A</v>
      </c>
      <c r="F101" s="22" t="e">
        <f ca="1">_xlfn.IFS(INDIRECT("Eurofins!"&amp;SUBSTITUTE(ADDRESS(1,MATCH(F$3,Eurofins!$2:$2,0),4),"1","")&amp;($AN$5+$A101))=0,"",INDIRECT("Eurofins!"&amp;SUBSTITUTE(ADDRESS(1,MATCH(F$3,Eurofins!$2:$2,0),4),"1","")&amp;($AN$5+$A101))="nd","n.d.",LEFT(INDIRECT("Eurofins!"&amp;SUBSTITUTE(ADDRESS(1,MATCH(F$3,Eurofins!$2:$2,0),4),"1","")&amp;($AN$5+$A101)),2)="&lt; ","&lt;&lt;",LEFT(INDIRECT("Eurofins!"&amp;SUBSTITUTE(ADDRESS(1,MATCH(F$3,Eurofins!$2:$2,0),4),"1","")&amp;($AN$5+$A101)),1)="&lt;","&lt;",NOT(ISERROR(VALUE(INDIRECT("Eurofins!"&amp;SUBSTITUTE(ADDRESS(1,MATCH(F$3,Eurofins!$2:$2,0),4),"1","")&amp;($AN$5+$A101))))),VALUE(INDIRECT("Eurofins!"&amp;SUBSTITUTE(ADDRESS(1,MATCH(F$3,Eurofins!$2:$2,0),4),"1","")&amp;($AN$5+$A101))))</f>
        <v>#N/A</v>
      </c>
      <c r="G101" s="24" t="e">
        <f ca="1" xml:space="preserve">
_xlfn.LET(_xlpm.GetVal,INDIRECT("Eurofins!"&amp;SUBSTITUTE(ADDRESS(1,MATCH(G$3,Eurofins!$2:$2,0),4),"1","")&amp;($AN$5+$A101)),_xlfn.IFS(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01" s="24" t="e">
        <f ca="1" xml:space="preserve">
_xlfn.LET(_xlpm.GetVal,INDIRECT("Eurofins!"&amp;SUBSTITUTE(ADDRESS(1,MATCH(H$3,Eurofins!$2:$2,0),4),"1","")&amp;($AN$5+$A101)),_xlfn.IFS(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01" s="24" t="e">
        <f ca="1" xml:space="preserve">
_xlfn.LET(_xlpm.GetVal,INDIRECT("Eurofins!"&amp;SUBSTITUTE(ADDRESS(1,MATCH(I$3,Eurofins!$2:$2,0),4),"1","")&amp;($AN$5+$A101)),_xlfn.IFS(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01" s="24" t="e">
        <f ca="1" xml:space="preserve">
_xlfn.LET(_xlpm.GetVal,INDIRECT("Eurofins!"&amp;SUBSTITUTE(ADDRESS(1,MATCH(J$3,Eurofins!$2:$2,0),4),"1","")&amp;($AN$5+$A101)),_xlfn.IFS(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01" s="24" t="e">
        <f ca="1" xml:space="preserve">
_xlfn.LET(_xlpm.GetVal,INDIRECT("Eurofins!"&amp;SUBSTITUTE(ADDRESS(1,MATCH(K$3,Eurofins!$2:$2,0),4),"1","")&amp;($AN$5+$A101)),_xlfn.IFS(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01" s="24" t="e">
        <f ca="1" xml:space="preserve">
_xlfn.LET(_xlpm.GetVal,INDIRECT("Eurofins!"&amp;SUBSTITUTE(ADDRESS(1,MATCH(L$3,Eurofins!$2:$2,0),4),"1","")&amp;($AN$5+$A101)),_xlfn.IFS(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01" s="24" t="e">
        <f ca="1" xml:space="preserve">
_xlfn.LET(_xlpm.GetVal,INDIRECT("Eurofins!"&amp;SUBSTITUTE(ADDRESS(1,MATCH(M$3,Eurofins!$2:$2,0),4),"1","")&amp;($AN$5+$A101)),_xlfn.IFS(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01" s="24" t="e">
        <f ca="1" xml:space="preserve">
_xlfn.LET(_xlpm.GetVal,INDIRECT("Eurofins!"&amp;SUBSTITUTE(ADDRESS(1,MATCH(N$3,Eurofins!$2:$2,0),4),"1","")&amp;($AN$5+$A101)),_xlfn.IFS(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01" s="24" t="e">
        <f ca="1" xml:space="preserve">
_xlfn.LET(_xlpm.GetVal,INDIRECT("Eurofins!"&amp;SUBSTITUTE(ADDRESS(1,MATCH(O$3,Eurofins!$2:$2,0),4),"1","")&amp;($AN$5+$A101)),_xlfn.IFS(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01" s="27" t="e">
        <f ca="1">_xlfn.LET(_xlpm.GetVal,INDIRECT("Eurofins!"&amp;SUBSTITUTE(ADDRESS(1,MATCH(P$3,Eurofins!$2:$2,0),4),"1","")&amp;($AN$5+$A101)),
_xlfn.IFS(
(_xlpm.GetVal)=0,
IF($AR$23,IF(INDIRECT("Eurofins!"&amp;$AR$28&amp;($AN$5+$A101))="nd","n.d.",VALUE(INDIRECT("Eurofins!"&amp;$AR$28&amp;($AN$5+$A101)))),""),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01" s="27" t="e">
        <f ca="1">_xlfn.LET(_xlpm.GetVal,INDIRECT("Eurofins!"&amp;SUBSTITUTE(ADDRESS(1,MATCH(Q$3,Eurofins!$2:$2,0),4),"1","")&amp;($AN$5+$A101)),
_xlfn.IFS(
(_xlpm.GetVal)=0,
IF($AR$15,IF(INDIRECT("Eurofins!"&amp;$AR$20&amp;($AN$5+$A101))="nd","n.d.",VALUE(INDIRECT("Eurofins!"&amp;$AR$20&amp;($AN$5+$A101)))),""),
(_xlpm.GetVal)="nd",
"n.d.",
LEFT(_xlpm.GetVal,1)="&lt;",
IF(Q99&lt;&gt;1,"&lt;"&amp;VALUE(SUBSTITUTE(SUBSTITUTE(_xlpm.GetVal,"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01" s="24" t="e">
        <f ca="1" xml:space="preserve">
_xlfn.LET(_xlpm.GetVal,INDIRECT("Eurofins!"&amp;SUBSTITUTE(ADDRESS(1,MATCH(R$3,Eurofins!$2:$2,0),4),"1","")&amp;($AN$5+$A101)),_xlfn.IFS(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01" s="24" t="e">
        <f ca="1" xml:space="preserve">
_xlfn.LET(_xlpm.GetVal,INDIRECT("Eurofins!"&amp;SUBSTITUTE(ADDRESS(1,MATCH(S$3,Eurofins!$2:$2,0),4),"1","")&amp;($AN$5+$A101)),_xlfn.IFS(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01" s="24" t="e">
        <f ca="1" xml:space="preserve">
_xlfn.LET(_xlpm.GetVal,INDIRECT("Eurofins!"&amp;SUBSTITUTE(ADDRESS(1,MATCH(T$3,Eurofins!$2:$2,0),4),"1","")&amp;($AN$5+$A101)),_xlfn.IFS(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01" s="24" t="e">
        <f ca="1" xml:space="preserve">
_xlfn.LET(_xlpm.GetVal,INDIRECT("Eurofins!"&amp;SUBSTITUTE(ADDRESS(1,MATCH(U$3,Eurofins!$2:$2,0),4),"1","")&amp;($AN$5+$A101)),_xlfn.IFS(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01" s="24" t="e">
        <f ca="1" xml:space="preserve">
_xlfn.LET(_xlpm.GetVal,INDIRECT("Eurofins!"&amp;SUBSTITUTE(ADDRESS(1,MATCH(V$3,Eurofins!$2:$2,0),4),"1","")&amp;($AN$5+$A101)),_xlfn.IFS(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01" s="24" t="e">
        <f ca="1" xml:space="preserve">
_xlfn.LET(_xlpm.GetVal,INDIRECT("Eurofins!"&amp;SUBSTITUTE(ADDRESS(1,MATCH(W$3,Eurofins!$2:$2,0),4),"1","")&amp;($AN$5+$A101)),_xlfn.IFS(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01" s="24" t="e">
        <f ca="1" xml:space="preserve">
_xlfn.LET(_xlpm.GetVal,INDIRECT("Eurofins!"&amp;SUBSTITUTE(ADDRESS(1,MATCH(X$3,Eurofins!$2:$2,0),4),"1","")&amp;($AN$5+$A101)),_xlfn.IFS(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01" s="24" t="e">
        <f ca="1" xml:space="preserve">
_xlfn.LET(_xlpm.GetVal,INDIRECT("Eurofins!"&amp;SUBSTITUTE(ADDRESS(1,MATCH(Y$3,Eurofins!$2:$2,0),4),"1","")&amp;($AN$5+$A101)),_xlfn.IFS(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01" s="24" t="e">
        <f ca="1" xml:space="preserve">
_xlfn.LET(_xlpm.GetVal,INDIRECT("Eurofins!"&amp;SUBSTITUTE(ADDRESS(1,MATCH(Z$3,Eurofins!$2:$2,0),4),"1","")&amp;($AN$5+$A101)),_xlfn.IFS(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01" s="24" t="e">
        <f ca="1" xml:space="preserve">
_xlfn.LET(_xlpm.GetVal,INDIRECT("Eurofins!"&amp;SUBSTITUTE(ADDRESS(1,MATCH(AA$3,Eurofins!$2:$2,0),4),"1","")&amp;($AN$5+$A101)),_xlfn.IFS(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01" s="24" t="e">
        <f ca="1" xml:space="preserve">
_xlfn.LET(_xlpm.GetVal,INDIRECT("Eurofins!"&amp;SUBSTITUTE(ADDRESS(1,MATCH(AB$3,Eurofins!$2:$2,0),4),"1","")&amp;($AN$5+$A101)),_xlfn.IFS(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01" s="24" t="e">
        <f ca="1" xml:space="preserve">
_xlfn.LET(_xlpm.GetVal,INDIRECT("Eurofins!"&amp;SUBSTITUTE(ADDRESS(1,MATCH(AC$3,Eurofins!$2:$2,0),4),"1","")&amp;($AN$5+$A101)),_xlfn.IFS(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01" s="24" t="e">
        <f ca="1" xml:space="preserve">
_xlfn.LET(_xlpm.GetVal,INDIRECT("Eurofins!"&amp;SUBSTITUTE(ADDRESS(1,MATCH(AD$3,Eurofins!$2:$2,0),4),"1","")&amp;($AN$5+$A101)),_xlfn.IFS(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01" s="24" t="e">
        <f ca="1" xml:space="preserve">
_xlfn.LET(_xlpm.GetVal,INDIRECT("Eurofins!"&amp;SUBSTITUTE(ADDRESS(1,MATCH(AE$3,Eurofins!$2:$2,0),4),"1","")&amp;($AN$5+$A101)),_xlfn.IFS(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01" s="24" t="e">
        <f ca="1" xml:space="preserve">
_xlfn.LET(_xlpm.GetVal,INDIRECT("Eurofins!"&amp;SUBSTITUTE(ADDRESS(1,MATCH(AF$3,Eurofins!$2:$2,0),4),"1","")&amp;($AN$5+$A101)),_xlfn.IFS(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01" s="24" t="e">
        <f ca="1" xml:space="preserve">
_xlfn.LET(_xlpm.GetVal,INDIRECT("Eurofins!"&amp;SUBSTITUTE(ADDRESS(1,MATCH(AG$3,Eurofins!$2:$2,0),4),"1","")&amp;($AN$5+$A101)),_xlfn.IFS(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01" s="25" t="str">
        <f ca="1">IF(SUMPRODUCT(--ISERROR(AI101:AJ101))&lt;2,IF(SUMIF(AI101:AJ101,"&lt;&gt;#VALUE!")&lt;=ALS_Jord_Kalk!BQ$4,"&lt;"&amp;ALS_Jord_Kalk!BQ$4,SUMIF(AI101:AJ101,"&lt;&gt;#VALUE!")),"#VALUE!")</f>
        <v>#VALUE!</v>
      </c>
      <c r="AI101" s="24" t="e">
        <f ca="1">_xlfn.IFS(INDIRECT("Eurofins!"&amp;SUBSTITUTE(ADDRESS(1,MATCH(AI$3,Eurofins!$2:$2,0),4),"1","")&amp;($AN$5+$A101))=0,"",INDIRECT("Eurofins!"&amp;SUBSTITUTE(ADDRESS(1,MATCH(AI$3,Eurofins!$2:$2,0),4),"1","")&amp;($AN$5+$A101))="nd","n.d.",LEFT(INDIRECT("Eurofins!"&amp;SUBSTITUTE(ADDRESS(1,MATCH(AI$3,Eurofins!$2:$2,0),4),"1","")&amp;($AN$5+$A101)),2)="&lt; ",IF(VALUE(SUBSTITUTE(SUBSTITUTE(INDIRECT("Eurofins!"&amp;SUBSTITUTE(ADDRESS(1,MATCH(AI$3,Eurofins!$2:$2,0),4),"1","")&amp;($AN$5+$A101))," ",""),"&lt;",""))*AI$2&lt;=BS$4,"&lt;"&amp;BS$4,"&lt;"&amp;VALUE(SUBSTITUTE(SUBSTITUTE(INDIRECT("Eurofins!"&amp;SUBSTITUTE(ADDRESS(1,MATCH(AI$3,Eurofins!$2:$2,0),4),"1","")&amp;($AN$5+$A101))," ",""),"&lt;",""))*AI$2),LEFT(INDIRECT("Eurofins!"&amp;SUBSTITUTE(ADDRESS(1,MATCH(AI$3,Eurofins!$2:$2,0),4),"1","")&amp;($AN$5+$A101)),1)="&lt;",IF(VALUE(SUBSTITUTE(SUBSTITUTE(INDIRECT("Eurofins!"&amp;SUBSTITUTE(ADDRESS(1,MATCH(AI$3,Eurofins!$2:$2,0),4),"1","")&amp;($AN$5+$A101))," ",""),"&lt;",""))*AI$2&lt;=BS$4,"&lt;"&amp;BS$4,"&lt;"&amp;VALUE(SUBSTITUTE(SUBSTITUTE(INDIRECT("Eurofins!"&amp;SUBSTITUTE(ADDRESS(1,MATCH(AI$3,Eurofins!$2:$2,0),4),"1","")&amp;($AN$5+$A101))," ",""),"&lt;",""))*AI$2),ISNUMBER(VALUE(INDIRECT("Eurofins!"&amp;SUBSTITUTE(ADDRESS(1,MATCH(AI$3,Eurofins!$2:$2,0),4),"1","")&amp;($AN$5+$A101)))),IF(VALUE(INDIRECT("Eurofins!"&amp;SUBSTITUTE(ADDRESS(1,MATCH(AI$3,Eurofins!$2:$2,0),4),"1","")&amp;($AN$5+$A101)))*AI$2&lt;=BS$4,"&lt;"&amp;BS$4,VALUE(INDIRECT("Eurofins!"&amp;SUBSTITUTE(ADDRESS(1,MATCH(AI$3,Eurofins!$2:$2,0),4),"1","")&amp;($AN$5+$A101)))))</f>
        <v>#N/A</v>
      </c>
      <c r="AJ101" s="24" t="e">
        <f ca="1">_xlfn.IFS(INDIRECT("Eurofins!"&amp;SUBSTITUTE(ADDRESS(1,MATCH(AJ$3,Eurofins!$2:$2,0),4),"1","")&amp;($AN$5+$A101))=0,"",INDIRECT("Eurofins!"&amp;SUBSTITUTE(ADDRESS(1,MATCH(AJ$3,Eurofins!$2:$2,0),4),"1","")&amp;($AN$5+$A101))="nd","n.d.",LEFT(INDIRECT("Eurofins!"&amp;SUBSTITUTE(ADDRESS(1,MATCH(AJ$3,Eurofins!$2:$2,0),4),"1","")&amp;($AN$5+$A101)),2)="&lt; ",IF(VALUE(SUBSTITUTE(SUBSTITUTE(INDIRECT("Eurofins!"&amp;SUBSTITUTE(ADDRESS(1,MATCH(AJ$3,Eurofins!$2:$2,0),4),"1","")&amp;($AN$5+$A101))," ",""),"&lt;",""))*AJ$2&lt;=BT$4,"&lt;"&amp;BT$4,"&lt;"&amp;VALUE(SUBSTITUTE(SUBSTITUTE(INDIRECT("Eurofins!"&amp;SUBSTITUTE(ADDRESS(1,MATCH(AJ$3,Eurofins!$2:$2,0),4),"1","")&amp;($AN$5+$A101))," ",""),"&lt;",""))*AJ$2),LEFT(INDIRECT("Eurofins!"&amp;SUBSTITUTE(ADDRESS(1,MATCH(AJ$3,Eurofins!$2:$2,0),4),"1","")&amp;($AN$5+$A101)),1)="&lt;",IF(VALUE(SUBSTITUTE(SUBSTITUTE(INDIRECT("Eurofins!"&amp;SUBSTITUTE(ADDRESS(1,MATCH(AJ$3,Eurofins!$2:$2,0),4),"1","")&amp;($AN$5+$A101))," ",""),"&lt;",""))*AJ$2&lt;=BT$4,"&lt;"&amp;BT$4,"&lt;"&amp;VALUE(SUBSTITUTE(SUBSTITUTE(INDIRECT("Eurofins!"&amp;SUBSTITUTE(ADDRESS(1,MATCH(AJ$3,Eurofins!$2:$2,0),4),"1","")&amp;($AN$5+$A101))," ",""),"&lt;",""))*AJ$2),ISNUMBER(VALUE(INDIRECT("Eurofins!"&amp;SUBSTITUTE(ADDRESS(1,MATCH(AJ$3,Eurofins!$2:$2,0),4),"1","")&amp;($AN$5+$A101)))),IF(VALUE(INDIRECT("Eurofins!"&amp;SUBSTITUTE(ADDRESS(1,MATCH(AJ$3,Eurofins!$2:$2,0),4),"1","")&amp;($AN$5+$A101)))*AJ$2&lt;=BT$4,"&lt;"&amp;BT$4,VALUE(INDIRECT("Eurofins!"&amp;SUBSTITUTE(ADDRESS(1,MATCH(AJ$3,Eurofins!$2:$2,0),4),"1","")&amp;($AN$5+$A101)))))</f>
        <v>#N/A</v>
      </c>
    </row>
    <row r="102" spans="1:36" x14ac:dyDescent="0.25">
      <c r="A102">
        <f t="shared" ca="1" si="9"/>
        <v>99</v>
      </c>
      <c r="B102" t="e">
        <f t="shared" ca="1" si="11"/>
        <v>#REF!</v>
      </c>
      <c r="C102" t="str">
        <f t="shared" ca="1" si="10"/>
        <v/>
      </c>
      <c r="D102" s="22" t="e">
        <f ca="1">IF(INDIRECT("Eurofins!"&amp;SUBSTITUTE(ADDRESS(1,MATCH(D$3,Eurofins!$2:$2,0),4),"1","")&amp;($AN$5+$A102))=0,"",INDIRECT("Eurofins!"&amp;SUBSTITUTE(ADDRESS(1,MATCH(D$3,Eurofins!$2:$2,0),4),"1","")&amp;($AN$5+$A102)))</f>
        <v>#N/A</v>
      </c>
      <c r="E102" s="22" t="e">
        <f ca="1">_xlfn.IFS(INDIRECT("Eurofins!"&amp;SUBSTITUTE(ADDRESS(1,MATCH(E$3,Eurofins!$2:$2,0),4),"1","")&amp;($AN$5+$A102))=0,"",INDIRECT("Eurofins!"&amp;SUBSTITUTE(ADDRESS(1,MATCH(E$3,Eurofins!$2:$2,0),4),"1","")&amp;($AN$5+$A102))="nd","n.d.",LEFT(INDIRECT("Eurofins!"&amp;SUBSTITUTE(ADDRESS(1,MATCH(E$3,Eurofins!$2:$2,0),4),"1","")&amp;($AN$5+$A102)),2)="&lt; ","&lt;&lt;",LEFT(INDIRECT("Eurofins!"&amp;SUBSTITUTE(ADDRESS(1,MATCH(E$3,Eurofins!$2:$2,0),4),"1","")&amp;($AN$5+$A102)),1)="&lt;","&lt;",NOT(ISERROR(VALUE(INDIRECT("Eurofins!"&amp;SUBSTITUTE(ADDRESS(1,MATCH(E$3,Eurofins!$2:$2,0),4),"1","")&amp;($AN$5+$A102))))),VALUE(INDIRECT("Eurofins!"&amp;SUBSTITUTE(ADDRESS(1,MATCH(E$3,Eurofins!$2:$2,0),4),"1","")&amp;($AN$5+$A102))))</f>
        <v>#N/A</v>
      </c>
      <c r="F102" s="22" t="e">
        <f ca="1">_xlfn.IFS(INDIRECT("Eurofins!"&amp;SUBSTITUTE(ADDRESS(1,MATCH(F$3,Eurofins!$2:$2,0),4),"1","")&amp;($AN$5+$A102))=0,"",INDIRECT("Eurofins!"&amp;SUBSTITUTE(ADDRESS(1,MATCH(F$3,Eurofins!$2:$2,0),4),"1","")&amp;($AN$5+$A102))="nd","n.d.",LEFT(INDIRECT("Eurofins!"&amp;SUBSTITUTE(ADDRESS(1,MATCH(F$3,Eurofins!$2:$2,0),4),"1","")&amp;($AN$5+$A102)),2)="&lt; ","&lt;&lt;",LEFT(INDIRECT("Eurofins!"&amp;SUBSTITUTE(ADDRESS(1,MATCH(F$3,Eurofins!$2:$2,0),4),"1","")&amp;($AN$5+$A102)),1)="&lt;","&lt;",NOT(ISERROR(VALUE(INDIRECT("Eurofins!"&amp;SUBSTITUTE(ADDRESS(1,MATCH(F$3,Eurofins!$2:$2,0),4),"1","")&amp;($AN$5+$A102))))),VALUE(INDIRECT("Eurofins!"&amp;SUBSTITUTE(ADDRESS(1,MATCH(F$3,Eurofins!$2:$2,0),4),"1","")&amp;($AN$5+$A102))))</f>
        <v>#N/A</v>
      </c>
      <c r="G102" s="24" t="e">
        <f ca="1" xml:space="preserve">
_xlfn.LET(_xlpm.GetVal,INDIRECT("Eurofins!"&amp;SUBSTITUTE(ADDRESS(1,MATCH(G$3,Eurofins!$2:$2,0),4),"1","")&amp;($AN$5+$A102)),_xlfn.IFS(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02" s="24" t="e">
        <f ca="1" xml:space="preserve">
_xlfn.LET(_xlpm.GetVal,INDIRECT("Eurofins!"&amp;SUBSTITUTE(ADDRESS(1,MATCH(H$3,Eurofins!$2:$2,0),4),"1","")&amp;($AN$5+$A102)),_xlfn.IFS(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02" s="24" t="e">
        <f ca="1" xml:space="preserve">
_xlfn.LET(_xlpm.GetVal,INDIRECT("Eurofins!"&amp;SUBSTITUTE(ADDRESS(1,MATCH(I$3,Eurofins!$2:$2,0),4),"1","")&amp;($AN$5+$A102)),_xlfn.IFS(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02" s="24" t="e">
        <f ca="1" xml:space="preserve">
_xlfn.LET(_xlpm.GetVal,INDIRECT("Eurofins!"&amp;SUBSTITUTE(ADDRESS(1,MATCH(J$3,Eurofins!$2:$2,0),4),"1","")&amp;($AN$5+$A102)),_xlfn.IFS(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02" s="24" t="e">
        <f ca="1" xml:space="preserve">
_xlfn.LET(_xlpm.GetVal,INDIRECT("Eurofins!"&amp;SUBSTITUTE(ADDRESS(1,MATCH(K$3,Eurofins!$2:$2,0),4),"1","")&amp;($AN$5+$A102)),_xlfn.IFS(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02" s="24" t="e">
        <f ca="1" xml:space="preserve">
_xlfn.LET(_xlpm.GetVal,INDIRECT("Eurofins!"&amp;SUBSTITUTE(ADDRESS(1,MATCH(L$3,Eurofins!$2:$2,0),4),"1","")&amp;($AN$5+$A102)),_xlfn.IFS(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02" s="24" t="e">
        <f ca="1" xml:space="preserve">
_xlfn.LET(_xlpm.GetVal,INDIRECT("Eurofins!"&amp;SUBSTITUTE(ADDRESS(1,MATCH(M$3,Eurofins!$2:$2,0),4),"1","")&amp;($AN$5+$A102)),_xlfn.IFS(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02" s="24" t="e">
        <f ca="1" xml:space="preserve">
_xlfn.LET(_xlpm.GetVal,INDIRECT("Eurofins!"&amp;SUBSTITUTE(ADDRESS(1,MATCH(N$3,Eurofins!$2:$2,0),4),"1","")&amp;($AN$5+$A102)),_xlfn.IFS(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02" s="24" t="e">
        <f ca="1" xml:space="preserve">
_xlfn.LET(_xlpm.GetVal,INDIRECT("Eurofins!"&amp;SUBSTITUTE(ADDRESS(1,MATCH(O$3,Eurofins!$2:$2,0),4),"1","")&amp;($AN$5+$A102)),_xlfn.IFS(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02" s="27" t="e">
        <f ca="1">_xlfn.LET(_xlpm.GetVal,INDIRECT("Eurofins!"&amp;SUBSTITUTE(ADDRESS(1,MATCH(P$3,Eurofins!$2:$2,0),4),"1","")&amp;($AN$5+$A102)),
_xlfn.IFS(
(_xlpm.GetVal)=0,
IF($AR$23,IF(INDIRECT("Eurofins!"&amp;$AR$28&amp;($AN$5+$A102))="nd","n.d.",VALUE(INDIRECT("Eurofins!"&amp;$AR$28&amp;($AN$5+$A102)))),""),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02" s="27" t="e">
        <f ca="1">_xlfn.LET(_xlpm.GetVal,INDIRECT("Eurofins!"&amp;SUBSTITUTE(ADDRESS(1,MATCH(Q$3,Eurofins!$2:$2,0),4),"1","")&amp;($AN$5+$A102)),
_xlfn.IFS(
(_xlpm.GetVal)=0,
IF($AR$15,IF(INDIRECT("Eurofins!"&amp;$AR$20&amp;($AN$5+$A102))="nd","n.d.",VALUE(INDIRECT("Eurofins!"&amp;$AR$20&amp;($AN$5+$A102)))),""),
(_xlpm.GetVal)="nd",
"n.d.",
LEFT(_xlpm.GetVal,1)="&lt;",
IF(Q100&lt;&gt;1,"&lt;"&amp;VALUE(SUBSTITUTE(SUBSTITUTE(_xlpm.GetVal,"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02" s="24" t="e">
        <f ca="1" xml:space="preserve">
_xlfn.LET(_xlpm.GetVal,INDIRECT("Eurofins!"&amp;SUBSTITUTE(ADDRESS(1,MATCH(R$3,Eurofins!$2:$2,0),4),"1","")&amp;($AN$5+$A102)),_xlfn.IFS(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02" s="24" t="e">
        <f ca="1" xml:space="preserve">
_xlfn.LET(_xlpm.GetVal,INDIRECT("Eurofins!"&amp;SUBSTITUTE(ADDRESS(1,MATCH(S$3,Eurofins!$2:$2,0),4),"1","")&amp;($AN$5+$A102)),_xlfn.IFS(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02" s="24" t="e">
        <f ca="1" xml:space="preserve">
_xlfn.LET(_xlpm.GetVal,INDIRECT("Eurofins!"&amp;SUBSTITUTE(ADDRESS(1,MATCH(T$3,Eurofins!$2:$2,0),4),"1","")&amp;($AN$5+$A102)),_xlfn.IFS(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02" s="24" t="e">
        <f ca="1" xml:space="preserve">
_xlfn.LET(_xlpm.GetVal,INDIRECT("Eurofins!"&amp;SUBSTITUTE(ADDRESS(1,MATCH(U$3,Eurofins!$2:$2,0),4),"1","")&amp;($AN$5+$A102)),_xlfn.IFS(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02" s="24" t="e">
        <f ca="1" xml:space="preserve">
_xlfn.LET(_xlpm.GetVal,INDIRECT("Eurofins!"&amp;SUBSTITUTE(ADDRESS(1,MATCH(V$3,Eurofins!$2:$2,0),4),"1","")&amp;($AN$5+$A102)),_xlfn.IFS(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02" s="24" t="e">
        <f ca="1" xml:space="preserve">
_xlfn.LET(_xlpm.GetVal,INDIRECT("Eurofins!"&amp;SUBSTITUTE(ADDRESS(1,MATCH(W$3,Eurofins!$2:$2,0),4),"1","")&amp;($AN$5+$A102)),_xlfn.IFS(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02" s="24" t="e">
        <f ca="1" xml:space="preserve">
_xlfn.LET(_xlpm.GetVal,INDIRECT("Eurofins!"&amp;SUBSTITUTE(ADDRESS(1,MATCH(X$3,Eurofins!$2:$2,0),4),"1","")&amp;($AN$5+$A102)),_xlfn.IFS(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02" s="24" t="e">
        <f ca="1" xml:space="preserve">
_xlfn.LET(_xlpm.GetVal,INDIRECT("Eurofins!"&amp;SUBSTITUTE(ADDRESS(1,MATCH(Y$3,Eurofins!$2:$2,0),4),"1","")&amp;($AN$5+$A102)),_xlfn.IFS(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02" s="24" t="e">
        <f ca="1" xml:space="preserve">
_xlfn.LET(_xlpm.GetVal,INDIRECT("Eurofins!"&amp;SUBSTITUTE(ADDRESS(1,MATCH(Z$3,Eurofins!$2:$2,0),4),"1","")&amp;($AN$5+$A102)),_xlfn.IFS(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02" s="24" t="e">
        <f ca="1" xml:space="preserve">
_xlfn.LET(_xlpm.GetVal,INDIRECT("Eurofins!"&amp;SUBSTITUTE(ADDRESS(1,MATCH(AA$3,Eurofins!$2:$2,0),4),"1","")&amp;($AN$5+$A102)),_xlfn.IFS(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02" s="24" t="e">
        <f ca="1" xml:space="preserve">
_xlfn.LET(_xlpm.GetVal,INDIRECT("Eurofins!"&amp;SUBSTITUTE(ADDRESS(1,MATCH(AB$3,Eurofins!$2:$2,0),4),"1","")&amp;($AN$5+$A102)),_xlfn.IFS(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02" s="24" t="e">
        <f ca="1" xml:space="preserve">
_xlfn.LET(_xlpm.GetVal,INDIRECT("Eurofins!"&amp;SUBSTITUTE(ADDRESS(1,MATCH(AC$3,Eurofins!$2:$2,0),4),"1","")&amp;($AN$5+$A102)),_xlfn.IFS(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02" s="24" t="e">
        <f ca="1" xml:space="preserve">
_xlfn.LET(_xlpm.GetVal,INDIRECT("Eurofins!"&amp;SUBSTITUTE(ADDRESS(1,MATCH(AD$3,Eurofins!$2:$2,0),4),"1","")&amp;($AN$5+$A102)),_xlfn.IFS(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02" s="24" t="e">
        <f ca="1" xml:space="preserve">
_xlfn.LET(_xlpm.GetVal,INDIRECT("Eurofins!"&amp;SUBSTITUTE(ADDRESS(1,MATCH(AE$3,Eurofins!$2:$2,0),4),"1","")&amp;($AN$5+$A102)),_xlfn.IFS(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02" s="24" t="e">
        <f ca="1" xml:space="preserve">
_xlfn.LET(_xlpm.GetVal,INDIRECT("Eurofins!"&amp;SUBSTITUTE(ADDRESS(1,MATCH(AF$3,Eurofins!$2:$2,0),4),"1","")&amp;($AN$5+$A102)),_xlfn.IFS(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02" s="24" t="e">
        <f ca="1" xml:space="preserve">
_xlfn.LET(_xlpm.GetVal,INDIRECT("Eurofins!"&amp;SUBSTITUTE(ADDRESS(1,MATCH(AG$3,Eurofins!$2:$2,0),4),"1","")&amp;($AN$5+$A102)),_xlfn.IFS(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02" s="25" t="str">
        <f ca="1">IF(SUMPRODUCT(--ISERROR(AI102:AJ102))&lt;2,IF(SUMIF(AI102:AJ102,"&lt;&gt;#VALUE!")&lt;=ALS_Jord_Kalk!BQ$4,"&lt;"&amp;ALS_Jord_Kalk!BQ$4,SUMIF(AI102:AJ102,"&lt;&gt;#VALUE!")),"#VALUE!")</f>
        <v>#VALUE!</v>
      </c>
      <c r="AI102" s="24" t="e">
        <f ca="1">_xlfn.IFS(INDIRECT("Eurofins!"&amp;SUBSTITUTE(ADDRESS(1,MATCH(AI$3,Eurofins!$2:$2,0),4),"1","")&amp;($AN$5+$A102))=0,"",INDIRECT("Eurofins!"&amp;SUBSTITUTE(ADDRESS(1,MATCH(AI$3,Eurofins!$2:$2,0),4),"1","")&amp;($AN$5+$A102))="nd","n.d.",LEFT(INDIRECT("Eurofins!"&amp;SUBSTITUTE(ADDRESS(1,MATCH(AI$3,Eurofins!$2:$2,0),4),"1","")&amp;($AN$5+$A102)),2)="&lt; ",IF(VALUE(SUBSTITUTE(SUBSTITUTE(INDIRECT("Eurofins!"&amp;SUBSTITUTE(ADDRESS(1,MATCH(AI$3,Eurofins!$2:$2,0),4),"1","")&amp;($AN$5+$A102))," ",""),"&lt;",""))*AI$2&lt;=BS$4,"&lt;"&amp;BS$4,"&lt;"&amp;VALUE(SUBSTITUTE(SUBSTITUTE(INDIRECT("Eurofins!"&amp;SUBSTITUTE(ADDRESS(1,MATCH(AI$3,Eurofins!$2:$2,0),4),"1","")&amp;($AN$5+$A102))," ",""),"&lt;",""))*AI$2),LEFT(INDIRECT("Eurofins!"&amp;SUBSTITUTE(ADDRESS(1,MATCH(AI$3,Eurofins!$2:$2,0),4),"1","")&amp;($AN$5+$A102)),1)="&lt;",IF(VALUE(SUBSTITUTE(SUBSTITUTE(INDIRECT("Eurofins!"&amp;SUBSTITUTE(ADDRESS(1,MATCH(AI$3,Eurofins!$2:$2,0),4),"1","")&amp;($AN$5+$A102))," ",""),"&lt;",""))*AI$2&lt;=BS$4,"&lt;"&amp;BS$4,"&lt;"&amp;VALUE(SUBSTITUTE(SUBSTITUTE(INDIRECT("Eurofins!"&amp;SUBSTITUTE(ADDRESS(1,MATCH(AI$3,Eurofins!$2:$2,0),4),"1","")&amp;($AN$5+$A102))," ",""),"&lt;",""))*AI$2),ISNUMBER(VALUE(INDIRECT("Eurofins!"&amp;SUBSTITUTE(ADDRESS(1,MATCH(AI$3,Eurofins!$2:$2,0),4),"1","")&amp;($AN$5+$A102)))),IF(VALUE(INDIRECT("Eurofins!"&amp;SUBSTITUTE(ADDRESS(1,MATCH(AI$3,Eurofins!$2:$2,0),4),"1","")&amp;($AN$5+$A102)))*AI$2&lt;=BS$4,"&lt;"&amp;BS$4,VALUE(INDIRECT("Eurofins!"&amp;SUBSTITUTE(ADDRESS(1,MATCH(AI$3,Eurofins!$2:$2,0),4),"1","")&amp;($AN$5+$A102)))))</f>
        <v>#N/A</v>
      </c>
      <c r="AJ102" s="24" t="e">
        <f ca="1">_xlfn.IFS(INDIRECT("Eurofins!"&amp;SUBSTITUTE(ADDRESS(1,MATCH(AJ$3,Eurofins!$2:$2,0),4),"1","")&amp;($AN$5+$A102))=0,"",INDIRECT("Eurofins!"&amp;SUBSTITUTE(ADDRESS(1,MATCH(AJ$3,Eurofins!$2:$2,0),4),"1","")&amp;($AN$5+$A102))="nd","n.d.",LEFT(INDIRECT("Eurofins!"&amp;SUBSTITUTE(ADDRESS(1,MATCH(AJ$3,Eurofins!$2:$2,0),4),"1","")&amp;($AN$5+$A102)),2)="&lt; ",IF(VALUE(SUBSTITUTE(SUBSTITUTE(INDIRECT("Eurofins!"&amp;SUBSTITUTE(ADDRESS(1,MATCH(AJ$3,Eurofins!$2:$2,0),4),"1","")&amp;($AN$5+$A102))," ",""),"&lt;",""))*AJ$2&lt;=BT$4,"&lt;"&amp;BT$4,"&lt;"&amp;VALUE(SUBSTITUTE(SUBSTITUTE(INDIRECT("Eurofins!"&amp;SUBSTITUTE(ADDRESS(1,MATCH(AJ$3,Eurofins!$2:$2,0),4),"1","")&amp;($AN$5+$A102))," ",""),"&lt;",""))*AJ$2),LEFT(INDIRECT("Eurofins!"&amp;SUBSTITUTE(ADDRESS(1,MATCH(AJ$3,Eurofins!$2:$2,0),4),"1","")&amp;($AN$5+$A102)),1)="&lt;",IF(VALUE(SUBSTITUTE(SUBSTITUTE(INDIRECT("Eurofins!"&amp;SUBSTITUTE(ADDRESS(1,MATCH(AJ$3,Eurofins!$2:$2,0),4),"1","")&amp;($AN$5+$A102))," ",""),"&lt;",""))*AJ$2&lt;=BT$4,"&lt;"&amp;BT$4,"&lt;"&amp;VALUE(SUBSTITUTE(SUBSTITUTE(INDIRECT("Eurofins!"&amp;SUBSTITUTE(ADDRESS(1,MATCH(AJ$3,Eurofins!$2:$2,0),4),"1","")&amp;($AN$5+$A102))," ",""),"&lt;",""))*AJ$2),ISNUMBER(VALUE(INDIRECT("Eurofins!"&amp;SUBSTITUTE(ADDRESS(1,MATCH(AJ$3,Eurofins!$2:$2,0),4),"1","")&amp;($AN$5+$A102)))),IF(VALUE(INDIRECT("Eurofins!"&amp;SUBSTITUTE(ADDRESS(1,MATCH(AJ$3,Eurofins!$2:$2,0),4),"1","")&amp;($AN$5+$A102)))*AJ$2&lt;=BT$4,"&lt;"&amp;BT$4,VALUE(INDIRECT("Eurofins!"&amp;SUBSTITUTE(ADDRESS(1,MATCH(AJ$3,Eurofins!$2:$2,0),4),"1","")&amp;($AN$5+$A102)))))</f>
        <v>#N/A</v>
      </c>
    </row>
    <row r="103" spans="1:36" x14ac:dyDescent="0.25">
      <c r="A103">
        <f t="shared" ca="1" si="9"/>
        <v>100</v>
      </c>
      <c r="B103" t="e">
        <f t="shared" ca="1" si="11"/>
        <v>#REF!</v>
      </c>
      <c r="C103" t="str">
        <f t="shared" ca="1" si="10"/>
        <v/>
      </c>
      <c r="D103" s="22" t="e">
        <f ca="1">IF(INDIRECT("Eurofins!"&amp;SUBSTITUTE(ADDRESS(1,MATCH(D$3,Eurofins!$2:$2,0),4),"1","")&amp;($AN$5+$A103))=0,"",INDIRECT("Eurofins!"&amp;SUBSTITUTE(ADDRESS(1,MATCH(D$3,Eurofins!$2:$2,0),4),"1","")&amp;($AN$5+$A103)))</f>
        <v>#N/A</v>
      </c>
      <c r="E103" s="22" t="e">
        <f ca="1">_xlfn.IFS(INDIRECT("Eurofins!"&amp;SUBSTITUTE(ADDRESS(1,MATCH(E$3,Eurofins!$2:$2,0),4),"1","")&amp;($AN$5+$A103))=0,"",INDIRECT("Eurofins!"&amp;SUBSTITUTE(ADDRESS(1,MATCH(E$3,Eurofins!$2:$2,0),4),"1","")&amp;($AN$5+$A103))="nd","n.d.",LEFT(INDIRECT("Eurofins!"&amp;SUBSTITUTE(ADDRESS(1,MATCH(E$3,Eurofins!$2:$2,0),4),"1","")&amp;($AN$5+$A103)),2)="&lt; ","&lt;&lt;",LEFT(INDIRECT("Eurofins!"&amp;SUBSTITUTE(ADDRESS(1,MATCH(E$3,Eurofins!$2:$2,0),4),"1","")&amp;($AN$5+$A103)),1)="&lt;","&lt;",NOT(ISERROR(VALUE(INDIRECT("Eurofins!"&amp;SUBSTITUTE(ADDRESS(1,MATCH(E$3,Eurofins!$2:$2,0),4),"1","")&amp;($AN$5+$A103))))),VALUE(INDIRECT("Eurofins!"&amp;SUBSTITUTE(ADDRESS(1,MATCH(E$3,Eurofins!$2:$2,0),4),"1","")&amp;($AN$5+$A103))))</f>
        <v>#N/A</v>
      </c>
      <c r="F103" s="22" t="e">
        <f ca="1">_xlfn.IFS(INDIRECT("Eurofins!"&amp;SUBSTITUTE(ADDRESS(1,MATCH(F$3,Eurofins!$2:$2,0),4),"1","")&amp;($AN$5+$A103))=0,"",INDIRECT("Eurofins!"&amp;SUBSTITUTE(ADDRESS(1,MATCH(F$3,Eurofins!$2:$2,0),4),"1","")&amp;($AN$5+$A103))="nd","n.d.",LEFT(INDIRECT("Eurofins!"&amp;SUBSTITUTE(ADDRESS(1,MATCH(F$3,Eurofins!$2:$2,0),4),"1","")&amp;($AN$5+$A103)),2)="&lt; ","&lt;&lt;",LEFT(INDIRECT("Eurofins!"&amp;SUBSTITUTE(ADDRESS(1,MATCH(F$3,Eurofins!$2:$2,0),4),"1","")&amp;($AN$5+$A103)),1)="&lt;","&lt;",NOT(ISERROR(VALUE(INDIRECT("Eurofins!"&amp;SUBSTITUTE(ADDRESS(1,MATCH(F$3,Eurofins!$2:$2,0),4),"1","")&amp;($AN$5+$A103))))),VALUE(INDIRECT("Eurofins!"&amp;SUBSTITUTE(ADDRESS(1,MATCH(F$3,Eurofins!$2:$2,0),4),"1","")&amp;($AN$5+$A103))))</f>
        <v>#N/A</v>
      </c>
      <c r="G103" s="24" t="e">
        <f ca="1" xml:space="preserve">
_xlfn.LET(_xlpm.GetVal,INDIRECT("Eurofins!"&amp;SUBSTITUTE(ADDRESS(1,MATCH(G$3,Eurofins!$2:$2,0),4),"1","")&amp;($AN$5+$A103)),_xlfn.IFS(
(_xlpm.GetVal)=0,
"",
(_xlpm.GetVal)="nd",
"n.d.",
LEFT(_xlpm.GetVal,1)="&lt;",
IF(G$2&lt;&gt;1,"&lt;"&amp;VALUE(SUBSTITUTE(SUBSTITUTE(_xlpm.GetVal," ",""),"&lt;",""))*G$2,"&lt;"&amp;VALUE(SUBSTITUTE(SUBSTITUTE(_xlpm.GetVal," ",""),"&lt;",""))*G$2),
ISNUMBER(VALUE(_xlpm.GetVal)),
IF(VALUE(_xlpm.GetVal)*G$2&lt;AZ$4,"&lt;"&amp;AZ$4,VALUE(_xlpm.GetVal)*G$2),TRUE,"ERROR"))</f>
        <v>#N/A</v>
      </c>
      <c r="H103" s="24" t="e">
        <f ca="1" xml:space="preserve">
_xlfn.LET(_xlpm.GetVal,INDIRECT("Eurofins!"&amp;SUBSTITUTE(ADDRESS(1,MATCH(H$3,Eurofins!$2:$2,0),4),"1","")&amp;($AN$5+$A103)),_xlfn.IFS(
(_xlpm.GetVal)=0,
"",
(_xlpm.GetVal)="nd",
"n.d.",
LEFT(_xlpm.GetVal,1)="&lt;",
IF(H$2&lt;&gt;1,"&lt;"&amp;VALUE(SUBSTITUTE(SUBSTITUTE(_xlpm.GetVal," ",""),"&lt;",""))*H$2,"&lt;"&amp;VALUE(SUBSTITUTE(SUBSTITUTE(_xlpm.GetVal," ",""),"&lt;",""))*H$2),
ISNUMBER(VALUE(_xlpm.GetVal)),
IF(VALUE(_xlpm.GetVal)*H$2&lt;BA$4,"&lt;"&amp;BA$4,VALUE(_xlpm.GetVal)*H$2),TRUE,"ERROR"))</f>
        <v>#N/A</v>
      </c>
      <c r="I103" s="24" t="e">
        <f ca="1" xml:space="preserve">
_xlfn.LET(_xlpm.GetVal,INDIRECT("Eurofins!"&amp;SUBSTITUTE(ADDRESS(1,MATCH(I$3,Eurofins!$2:$2,0),4),"1","")&amp;($AN$5+$A103)),_xlfn.IFS(
(_xlpm.GetVal)=0,
"",
(_xlpm.GetVal)="nd",
"n.d.",
LEFT(_xlpm.GetVal,1)="&lt;",
IF(I$2&lt;&gt;1,"&lt;"&amp;VALUE(SUBSTITUTE(SUBSTITUTE(_xlpm.GetVal," ",""),"&lt;",""))*I$2,"&lt;"&amp;VALUE(SUBSTITUTE(SUBSTITUTE(_xlpm.GetVal," ",""),"&lt;",""))*I$2),
ISNUMBER(VALUE(_xlpm.GetVal)),
IF(VALUE(_xlpm.GetVal)*I$2&lt;BB$4,"&lt;"&amp;BB$4,VALUE(_xlpm.GetVal)*I$2),TRUE,"ERROR"))</f>
        <v>#N/A</v>
      </c>
      <c r="J103" s="24" t="e">
        <f ca="1" xml:space="preserve">
_xlfn.LET(_xlpm.GetVal,INDIRECT("Eurofins!"&amp;SUBSTITUTE(ADDRESS(1,MATCH(J$3,Eurofins!$2:$2,0),4),"1","")&amp;($AN$5+$A103)),_xlfn.IFS(
(_xlpm.GetVal)=0,
"",
(_xlpm.GetVal)="nd",
"n.d.",
LEFT(_xlpm.GetVal,1)="&lt;",
IF(J$2&lt;&gt;1,"&lt;"&amp;VALUE(SUBSTITUTE(SUBSTITUTE(_xlpm.GetVal," ",""),"&lt;",""))*J$2,"&lt;"&amp;VALUE(SUBSTITUTE(SUBSTITUTE(_xlpm.GetVal," ",""),"&lt;",""))*J$2),
ISNUMBER(VALUE(_xlpm.GetVal)),
IF(VALUE(_xlpm.GetVal)*J$2&lt;BC$4,"&lt;"&amp;BC$4,VALUE(_xlpm.GetVal)*J$2),TRUE,"ERROR"))</f>
        <v>#N/A</v>
      </c>
      <c r="K103" s="24" t="e">
        <f ca="1" xml:space="preserve">
_xlfn.LET(_xlpm.GetVal,INDIRECT("Eurofins!"&amp;SUBSTITUTE(ADDRESS(1,MATCH(K$3,Eurofins!$2:$2,0),4),"1","")&amp;($AN$5+$A103)),_xlfn.IFS(
(_xlpm.GetVal)=0,
"",
(_xlpm.GetVal)="nd",
"n.d.",
LEFT(_xlpm.GetVal,1)="&lt;",
IF(K$2&lt;&gt;1,"&lt;"&amp;VALUE(SUBSTITUTE(SUBSTITUTE(_xlpm.GetVal," ",""),"&lt;",""))*K$2,"&lt;"&amp;VALUE(SUBSTITUTE(SUBSTITUTE(_xlpm.GetVal," ",""),"&lt;",""))*K$2),
ISNUMBER(VALUE(_xlpm.GetVal)),
IF(VALUE(_xlpm.GetVal)*K$2&lt;BD$4,"&lt;"&amp;BD$4,VALUE(_xlpm.GetVal)*K$2),TRUE,"ERROR"))</f>
        <v>#N/A</v>
      </c>
      <c r="L103" s="24" t="e">
        <f ca="1" xml:space="preserve">
_xlfn.LET(_xlpm.GetVal,INDIRECT("Eurofins!"&amp;SUBSTITUTE(ADDRESS(1,MATCH(L$3,Eurofins!$2:$2,0),4),"1","")&amp;($AN$5+$A103)),_xlfn.IFS(
(_xlpm.GetVal)=0,
"",
(_xlpm.GetVal)="nd",
"n.d.",
LEFT(_xlpm.GetVal,1)="&lt;",
IF(L$2&lt;&gt;1,"&lt;"&amp;VALUE(SUBSTITUTE(SUBSTITUTE(_xlpm.GetVal," ",""),"&lt;",""))*L$2,"&lt;"&amp;VALUE(SUBSTITUTE(SUBSTITUTE(_xlpm.GetVal," ",""),"&lt;",""))*L$2),
ISNUMBER(VALUE(_xlpm.GetVal)),
IF(VALUE(_xlpm.GetVal)*L$2&lt;BE$4,"&lt;"&amp;BE$4,VALUE(_xlpm.GetVal)*L$2),TRUE,"ERROR"))</f>
        <v>#N/A</v>
      </c>
      <c r="M103" s="24" t="e">
        <f ca="1" xml:space="preserve">
_xlfn.LET(_xlpm.GetVal,INDIRECT("Eurofins!"&amp;SUBSTITUTE(ADDRESS(1,MATCH(M$3,Eurofins!$2:$2,0),4),"1","")&amp;($AN$5+$A103)),_xlfn.IFS(
(_xlpm.GetVal)=0,
"",
(_xlpm.GetVal)="nd",
"n.d.",
LEFT(_xlpm.GetVal,1)="&lt;",
IF(M$2&lt;&gt;1,"&lt;"&amp;VALUE(SUBSTITUTE(SUBSTITUTE(_xlpm.GetVal," ",""),"&lt;",""))*M$2,"&lt;"&amp;VALUE(SUBSTITUTE(SUBSTITUTE(_xlpm.GetVal," ",""),"&lt;",""))*M$2),
ISNUMBER(VALUE(_xlpm.GetVal)),
IF(VALUE(_xlpm.GetVal)*M$2&lt;BF$4,"&lt;"&amp;BF$4,VALUE(_xlpm.GetVal)*M$2),TRUE,"ERROR"))</f>
        <v>#N/A</v>
      </c>
      <c r="N103" s="24" t="e">
        <f ca="1" xml:space="preserve">
_xlfn.LET(_xlpm.GetVal,INDIRECT("Eurofins!"&amp;SUBSTITUTE(ADDRESS(1,MATCH(N$3,Eurofins!$2:$2,0),4),"1","")&amp;($AN$5+$A103)),_xlfn.IFS(
(_xlpm.GetVal)=0,
"",
(_xlpm.GetVal)="nd",
"n.d.",
LEFT(_xlpm.GetVal,1)="&lt;",
IF(N$2&lt;&gt;1,"&lt;"&amp;VALUE(SUBSTITUTE(SUBSTITUTE(_xlpm.GetVal," ",""),"&lt;",""))*N$2,"&lt;"&amp;VALUE(SUBSTITUTE(SUBSTITUTE(_xlpm.GetVal," ",""),"&lt;",""))*N$2),
ISNUMBER(VALUE(_xlpm.GetVal)),
IF(VALUE(_xlpm.GetVal)*N$2&lt;BG$4,"&lt;"&amp;BG$4,VALUE(_xlpm.GetVal)*N$2),TRUE,"ERROR"))</f>
        <v>#N/A</v>
      </c>
      <c r="O103" s="24" t="e">
        <f ca="1" xml:space="preserve">
_xlfn.LET(_xlpm.GetVal,INDIRECT("Eurofins!"&amp;SUBSTITUTE(ADDRESS(1,MATCH(O$3,Eurofins!$2:$2,0),4),"1","")&amp;($AN$5+$A103)),_xlfn.IFS(
(_xlpm.GetVal)=0,
"",
(_xlpm.GetVal)="nd",
"n.d.",
LEFT(_xlpm.GetVal,1)="&lt;",
IF(O$2&lt;&gt;1,"&lt;"&amp;VALUE(SUBSTITUTE(SUBSTITUTE(_xlpm.GetVal," ",""),"&lt;",""))*O$2,"&lt;"&amp;VALUE(SUBSTITUTE(SUBSTITUTE(_xlpm.GetVal," ",""),"&lt;",""))*O$2),
ISNUMBER(VALUE(_xlpm.GetVal)),
IF(VALUE(_xlpm.GetVal)*O$2&lt;BH$4,"&lt;"&amp;BH$4,VALUE(_xlpm.GetVal)*O$2),TRUE,"ERROR"))</f>
        <v>#N/A</v>
      </c>
      <c r="P103" s="27" t="e">
        <f ca="1">_xlfn.LET(_xlpm.GetVal,INDIRECT("Eurofins!"&amp;SUBSTITUTE(ADDRESS(1,MATCH(P$3,Eurofins!$2:$2,0),4),"1","")&amp;($AN$5+$A103)),
_xlfn.IFS(
(_xlpm.GetVal)=0,
IF($AR$23,IF(INDIRECT("Eurofins!"&amp;$AR$28&amp;($AN$5+$A103))="nd","n.d.",VALUE(INDIRECT("Eurofins!"&amp;$AR$28&amp;($AN$5+$A103)))),""),
(_xlpm.GetVal)="nd",
"n.d.",
LEFT(_xlpm.GetVal,1)="&lt;",
IF($P$2&lt;&gt;1,"&lt;"&amp;VALUE(SUBSTITUTE(SUBSTITUTE(_xlpm.GetVal," ",""),"&lt;",""))*P$2,"&lt;"&amp;VALUE(SUBSTITUTE(SUBSTITUTE(_xlpm.GetVal," ",""),"&lt;",""))),
ISNUMBER(VALUE(_xlpm.GetVal)),
IF(VALUE(_xlpm.GetVal)*P$2&lt;=BI$4,"&lt;"&amp;BI$4,VALUE(_xlpm.GetVal)*P$2),
TRUE,
"ERROR"
))</f>
        <v>#N/A</v>
      </c>
      <c r="Q103" s="27" t="e">
        <f ca="1">_xlfn.LET(_xlpm.GetVal,INDIRECT("Eurofins!"&amp;SUBSTITUTE(ADDRESS(1,MATCH(Q$3,Eurofins!$2:$2,0),4),"1","")&amp;($AN$5+$A103)),
_xlfn.IFS(
(_xlpm.GetVal)=0,
IF($AR$15,IF(INDIRECT("Eurofins!"&amp;$AR$20&amp;($AN$5+$A103))="nd","n.d.",VALUE(INDIRECT("Eurofins!"&amp;$AR$20&amp;($AN$5+$A103)))),""),
(_xlpm.GetVal)="nd",
"n.d.",
LEFT(_xlpm.GetVal,1)="&lt;",
IF(Q101&lt;&gt;1,"&lt;"&amp;VALUE(SUBSTITUTE(SUBSTITUTE(_xlpm.GetVal," ",""),"&lt;",""))*Q$2,"&lt;"&amp;VALUE(SUBSTITUTE(SUBSTITUTE(_xlpm.GetVal," ",""),"&lt;",""))),
ISNUMBER(VALUE(_xlpm.GetVal)),
IF(VALUE(_xlpm.GetVal)*Q$2&lt;=BJ$4,"&lt;"&amp;BJ$4,VALUE(_xlpm.GetVal)*Q$2),
TRUE,"ERROR"
))</f>
        <v>#N/A</v>
      </c>
      <c r="R103" s="24" t="e">
        <f ca="1" xml:space="preserve">
_xlfn.LET(_xlpm.GetVal,INDIRECT("Eurofins!"&amp;SUBSTITUTE(ADDRESS(1,MATCH(R$3,Eurofins!$2:$2,0),4),"1","")&amp;($AN$5+$A103)),_xlfn.IFS(
(_xlpm.GetVal)=0,
"",
(_xlpm.GetVal)="nd",
"n.d.",
LEFT(_xlpm.GetVal,1)="&lt;",
IF(R$2&lt;&gt;1,"&lt;"&amp;VALUE(SUBSTITUTE(SUBSTITUTE(_xlpm.GetVal," ",""),"&lt;",""))*R$2,"&lt;"&amp;VALUE(SUBSTITUTE(SUBSTITUTE(_xlpm.GetVal," ",""),"&lt;",""))*R$2),
ISNUMBER(VALUE(_xlpm.GetVal)),
IF(VALUE(_xlpm.GetVal)*R$2&lt;BK$4,"&lt;"&amp;BK$4,VALUE(_xlpm.GetVal)*R$2),TRUE,"ERROR"))</f>
        <v>#N/A</v>
      </c>
      <c r="S103" s="24" t="e">
        <f ca="1" xml:space="preserve">
_xlfn.LET(_xlpm.GetVal,INDIRECT("Eurofins!"&amp;SUBSTITUTE(ADDRESS(1,MATCH(S$3,Eurofins!$2:$2,0),4),"1","")&amp;($AN$5+$A103)),_xlfn.IFS(
(_xlpm.GetVal)=0,
"",
(_xlpm.GetVal)="nd",
"n.d.",
LEFT(_xlpm.GetVal,1)="&lt;",
IF(S$2&lt;&gt;1,"&lt;"&amp;VALUE(SUBSTITUTE(SUBSTITUTE(_xlpm.GetVal," ",""),"&lt;",""))*S$2,"&lt;"&amp;VALUE(SUBSTITUTE(SUBSTITUTE(_xlpm.GetVal," ",""),"&lt;",""))*S$2),
ISNUMBER(VALUE(_xlpm.GetVal)),
IF(VALUE(_xlpm.GetVal)*S$2&lt;BL$4,"&lt;"&amp;BL$4,VALUE(_xlpm.GetVal)*S$2),TRUE,"ERROR"))</f>
        <v>#N/A</v>
      </c>
      <c r="T103" s="24" t="e">
        <f ca="1" xml:space="preserve">
_xlfn.LET(_xlpm.GetVal,INDIRECT("Eurofins!"&amp;SUBSTITUTE(ADDRESS(1,MATCH(T$3,Eurofins!$2:$2,0),4),"1","")&amp;($AN$5+$A103)),_xlfn.IFS(
(_xlpm.GetVal)=0,
"",
(_xlpm.GetVal)="nd",
"n.d.",
LEFT(_xlpm.GetVal,1)="&lt;",
IF(T$2&lt;&gt;1,"&lt;"&amp;VALUE(SUBSTITUTE(SUBSTITUTE(_xlpm.GetVal," ",""),"&lt;",""))*T$2,"&lt;"&amp;VALUE(SUBSTITUTE(SUBSTITUTE(_xlpm.GetVal," ",""),"&lt;",""))*T$2),
ISNUMBER(VALUE(_xlpm.GetVal)),
IF(VALUE(_xlpm.GetVal)*T$2&lt;BM$4,"&lt;"&amp;BM$4,VALUE(_xlpm.GetVal)*T$2),TRUE,"ERROR"))</f>
        <v>#N/A</v>
      </c>
      <c r="U103" s="24" t="e">
        <f ca="1" xml:space="preserve">
_xlfn.LET(_xlpm.GetVal,INDIRECT("Eurofins!"&amp;SUBSTITUTE(ADDRESS(1,MATCH(U$3,Eurofins!$2:$2,0),4),"1","")&amp;($AN$5+$A103)),_xlfn.IFS(
(_xlpm.GetVal)=0,
"",
(_xlpm.GetVal)="nd",
"n.d.",
LEFT(_xlpm.GetVal,1)="&lt;",
IF(U$2&lt;&gt;1,"&lt;"&amp;VALUE(SUBSTITUTE(SUBSTITUTE(_xlpm.GetVal," ",""),"&lt;",""))*U$2,"&lt;"&amp;VALUE(SUBSTITUTE(SUBSTITUTE(_xlpm.GetVal," ",""),"&lt;",""))*U$2),
ISNUMBER(VALUE(_xlpm.GetVal)),
IF(VALUE(_xlpm.GetVal)*U$2&lt;BN$4,"&lt;"&amp;BN$4,VALUE(_xlpm.GetVal)*U$2),TRUE,"ERROR"))</f>
        <v>#N/A</v>
      </c>
      <c r="V103" s="24" t="e">
        <f ca="1" xml:space="preserve">
_xlfn.LET(_xlpm.GetVal,INDIRECT("Eurofins!"&amp;SUBSTITUTE(ADDRESS(1,MATCH(V$3,Eurofins!$2:$2,0),4),"1","")&amp;($AN$5+$A103)),_xlfn.IFS(
(_xlpm.GetVal)=0,
"",
(_xlpm.GetVal)="nd",
"n.d.",
LEFT(_xlpm.GetVal,1)="&lt;",
IF(V$2&lt;&gt;1,"&lt;"&amp;VALUE(SUBSTITUTE(SUBSTITUTE(_xlpm.GetVal," ",""),"&lt;",""))*V$2,"&lt;"&amp;VALUE(SUBSTITUTE(SUBSTITUTE(_xlpm.GetVal," ",""),"&lt;",""))*V$2),
ISNUMBER(VALUE(_xlpm.GetVal)),
IF(VALUE(_xlpm.GetVal)*V$2&lt;BO$4,"&lt;"&amp;BO$4,VALUE(_xlpm.GetVal)*V$2),TRUE,"ERROR"))</f>
        <v>#N/A</v>
      </c>
      <c r="W103" s="24" t="e">
        <f ca="1" xml:space="preserve">
_xlfn.LET(_xlpm.GetVal,INDIRECT("Eurofins!"&amp;SUBSTITUTE(ADDRESS(1,MATCH(W$3,Eurofins!$2:$2,0),4),"1","")&amp;($AN$5+$A103)),_xlfn.IFS(
(_xlpm.GetVal)=0,
"",
(_xlpm.GetVal)="nd",
"n.d.",
LEFT(_xlpm.GetVal,1)="&lt;",
IF(W$2&lt;&gt;1,"&lt;"&amp;VALUE(SUBSTITUTE(SUBSTITUTE(_xlpm.GetVal," ",""),"&lt;",""))*W$2,"&lt;"&amp;VALUE(SUBSTITUTE(SUBSTITUTE(_xlpm.GetVal," ",""),"&lt;",""))*W$2),
ISNUMBER(VALUE(_xlpm.GetVal)),
IF(VALUE(_xlpm.GetVal)*W$2&lt;BP$4,"&lt;"&amp;BP$4,VALUE(_xlpm.GetVal)*W$2),TRUE,"ERROR"))</f>
        <v>#N/A</v>
      </c>
      <c r="X103" s="24" t="e">
        <f ca="1" xml:space="preserve">
_xlfn.LET(_xlpm.GetVal,INDIRECT("Eurofins!"&amp;SUBSTITUTE(ADDRESS(1,MATCH(X$3,Eurofins!$2:$2,0),4),"1","")&amp;($AN$5+$A103)),_xlfn.IFS(
(_xlpm.GetVal)=0,
"",
(_xlpm.GetVal)="nd",
"n.d.",
LEFT(_xlpm.GetVal,1)="&lt;",
IF(X$2&lt;&gt;1,"&lt;"&amp;VALUE(SUBSTITUTE(SUBSTITUTE(_xlpm.GetVal," ",""),"&lt;",""))*X$2,"&lt;"&amp;VALUE(SUBSTITUTE(SUBSTITUTE(_xlpm.GetVal," ",""),"&lt;",""))*X$2),
ISNUMBER(VALUE(_xlpm.GetVal)),
IF(VALUE(_xlpm.GetVal)*X$2&lt;BQ$4,"&lt;"&amp;BQ$4,VALUE(_xlpm.GetVal)*X$2),TRUE,"ERROR"))</f>
        <v>#N/A</v>
      </c>
      <c r="Y103" s="24" t="e">
        <f ca="1" xml:space="preserve">
_xlfn.LET(_xlpm.GetVal,INDIRECT("Eurofins!"&amp;SUBSTITUTE(ADDRESS(1,MATCH(Y$3,Eurofins!$2:$2,0),4),"1","")&amp;($AN$5+$A103)),_xlfn.IFS(
(_xlpm.GetVal)=0,
"",
(_xlpm.GetVal)="nd",
"n.d.",
LEFT(_xlpm.GetVal,1)="&lt;",
IF(Y$2&lt;&gt;1,"&lt;"&amp;VALUE(SUBSTITUTE(SUBSTITUTE(_xlpm.GetVal," ",""),"&lt;",""))*Y$2,"&lt;"&amp;VALUE(SUBSTITUTE(SUBSTITUTE(_xlpm.GetVal," ",""),"&lt;",""))*Y$2),
ISNUMBER(VALUE(_xlpm.GetVal)),
IF(VALUE(_xlpm.GetVal)*Y$2&lt;BR$4,"&lt;"&amp;BR$4,VALUE(_xlpm.GetVal)*Y$2),TRUE,"ERROR"))</f>
        <v>#N/A</v>
      </c>
      <c r="Z103" s="24" t="e">
        <f ca="1" xml:space="preserve">
_xlfn.LET(_xlpm.GetVal,INDIRECT("Eurofins!"&amp;SUBSTITUTE(ADDRESS(1,MATCH(Z$3,Eurofins!$2:$2,0),4),"1","")&amp;($AN$5+$A103)),_xlfn.IFS(
(_xlpm.GetVal)=0,
"",
(_xlpm.GetVal)="nd",
"n.d.",
LEFT(_xlpm.GetVal,1)="&lt;",
IF(Z$2&lt;&gt;1,"&lt;"&amp;VALUE(SUBSTITUTE(SUBSTITUTE(_xlpm.GetVal," ",""),"&lt;",""))*Z$2,"&lt;"&amp;VALUE(SUBSTITUTE(SUBSTITUTE(_xlpm.GetVal," ",""),"&lt;",""))*Z$2),
ISNUMBER(VALUE(_xlpm.GetVal)),
IF(VALUE(_xlpm.GetVal)*Z$2&lt;BS$4,"&lt;"&amp;BS$4,VALUE(_xlpm.GetVal)*Z$2),TRUE,"ERROR"))</f>
        <v>#N/A</v>
      </c>
      <c r="AA103" s="24" t="e">
        <f ca="1" xml:space="preserve">
_xlfn.LET(_xlpm.GetVal,INDIRECT("Eurofins!"&amp;SUBSTITUTE(ADDRESS(1,MATCH(AA$3,Eurofins!$2:$2,0),4),"1","")&amp;($AN$5+$A103)),_xlfn.IFS(
(_xlpm.GetVal)=0,
"",
(_xlpm.GetVal)="nd",
"n.d.",
LEFT(_xlpm.GetVal,1)="&lt;",
IF(AA$2&lt;&gt;1,"&lt;"&amp;VALUE(SUBSTITUTE(SUBSTITUTE(_xlpm.GetVal," ",""),"&lt;",""))*AA$2,"&lt;"&amp;VALUE(SUBSTITUTE(SUBSTITUTE(_xlpm.GetVal," ",""),"&lt;",""))*AA$2),
ISNUMBER(VALUE(_xlpm.GetVal)),
IF(VALUE(_xlpm.GetVal)*AA$2&lt;BT$4,"&lt;"&amp;BT$4,VALUE(_xlpm.GetVal)*AA$2),TRUE,"ERROR"))</f>
        <v>#N/A</v>
      </c>
      <c r="AB103" s="24" t="e">
        <f ca="1" xml:space="preserve">
_xlfn.LET(_xlpm.GetVal,INDIRECT("Eurofins!"&amp;SUBSTITUTE(ADDRESS(1,MATCH(AB$3,Eurofins!$2:$2,0),4),"1","")&amp;($AN$5+$A103)),_xlfn.IFS(
(_xlpm.GetVal)=0,
"",
(_xlpm.GetVal)="nd",
"n.d.",
LEFT(_xlpm.GetVal,1)="&lt;",
IF(AB$2&lt;&gt;1,"&lt;"&amp;VALUE(SUBSTITUTE(SUBSTITUTE(_xlpm.GetVal," ",""),"&lt;",""))*AB$2,"&lt;"&amp;VALUE(SUBSTITUTE(SUBSTITUTE(_xlpm.GetVal," ",""),"&lt;",""))*AB$2),
ISNUMBER(VALUE(_xlpm.GetVal)),
IF(VALUE(_xlpm.GetVal)*AB$2&lt;BU$4,"&lt;"&amp;BU$4,VALUE(_xlpm.GetVal)*AB$2),TRUE,"ERROR"))</f>
        <v>#N/A</v>
      </c>
      <c r="AC103" s="24" t="e">
        <f ca="1" xml:space="preserve">
_xlfn.LET(_xlpm.GetVal,INDIRECT("Eurofins!"&amp;SUBSTITUTE(ADDRESS(1,MATCH(AC$3,Eurofins!$2:$2,0),4),"1","")&amp;($AN$5+$A103)),_xlfn.IFS(
(_xlpm.GetVal)=0,
"",
(_xlpm.GetVal)="nd",
"n.d.",
LEFT(_xlpm.GetVal,1)="&lt;",
IF(AC$2&lt;&gt;1,"&lt;"&amp;VALUE(SUBSTITUTE(SUBSTITUTE(_xlpm.GetVal," ",""),"&lt;",""))*AC$2,"&lt;"&amp;VALUE(SUBSTITUTE(SUBSTITUTE(_xlpm.GetVal," ",""),"&lt;",""))*AC$2),
ISNUMBER(VALUE(_xlpm.GetVal)),
IF(VALUE(_xlpm.GetVal)*AC$2&lt;BV$4,"&lt;"&amp;BV$4,VALUE(_xlpm.GetVal)*AC$2),TRUE,"ERROR"))</f>
        <v>#N/A</v>
      </c>
      <c r="AD103" s="24" t="e">
        <f ca="1" xml:space="preserve">
_xlfn.LET(_xlpm.GetVal,INDIRECT("Eurofins!"&amp;SUBSTITUTE(ADDRESS(1,MATCH(AD$3,Eurofins!$2:$2,0),4),"1","")&amp;($AN$5+$A103)),_xlfn.IFS(
(_xlpm.GetVal)=0,
"",
(_xlpm.GetVal)="nd",
"n.d.",
LEFT(_xlpm.GetVal,1)="&lt;",
IF(AD$2&lt;&gt;1,"&lt;"&amp;VALUE(SUBSTITUTE(SUBSTITUTE(_xlpm.GetVal," ",""),"&lt;",""))*AD$2,"&lt;"&amp;VALUE(SUBSTITUTE(SUBSTITUTE(_xlpm.GetVal," ",""),"&lt;",""))*AD$2),
ISNUMBER(VALUE(_xlpm.GetVal)),
IF(VALUE(_xlpm.GetVal)*AD$2&lt;BW$4,"&lt;"&amp;BW$4,VALUE(_xlpm.GetVal)*AD$2),TRUE,"ERROR"))</f>
        <v>#N/A</v>
      </c>
      <c r="AE103" s="24" t="e">
        <f ca="1" xml:space="preserve">
_xlfn.LET(_xlpm.GetVal,INDIRECT("Eurofins!"&amp;SUBSTITUTE(ADDRESS(1,MATCH(AE$3,Eurofins!$2:$2,0),4),"1","")&amp;($AN$5+$A103)),_xlfn.IFS(
(_xlpm.GetVal)=0,
"",
(_xlpm.GetVal)="nd",
"n.d.",
LEFT(_xlpm.GetVal,1)="&lt;",
IF(AE$2&lt;&gt;1,"&lt;"&amp;VALUE(SUBSTITUTE(SUBSTITUTE(_xlpm.GetVal," ",""),"&lt;",""))*AE$2,"&lt;"&amp;VALUE(SUBSTITUTE(SUBSTITUTE(_xlpm.GetVal," ",""),"&lt;",""))*AE$2),
ISNUMBER(VALUE(_xlpm.GetVal)),
IF(VALUE(_xlpm.GetVal)*AE$2&lt;BX$4,"&lt;"&amp;BX$4,VALUE(_xlpm.GetVal)*AE$2),TRUE,"ERROR"))</f>
        <v>#N/A</v>
      </c>
      <c r="AF103" s="24" t="e">
        <f ca="1" xml:space="preserve">
_xlfn.LET(_xlpm.GetVal,INDIRECT("Eurofins!"&amp;SUBSTITUTE(ADDRESS(1,MATCH(AF$3,Eurofins!$2:$2,0),4),"1","")&amp;($AN$5+$A103)),_xlfn.IFS(
(_xlpm.GetVal)=0,
"",
(_xlpm.GetVal)="nd",
"n.d.",
LEFT(_xlpm.GetVal,1)="&lt;",
IF(AF$2&lt;&gt;1,"&lt;"&amp;VALUE(SUBSTITUTE(SUBSTITUTE(_xlpm.GetVal," ",""),"&lt;",""))*AF$2,"&lt;"&amp;VALUE(SUBSTITUTE(SUBSTITUTE(_xlpm.GetVal," ",""),"&lt;",""))*AF$2),
ISNUMBER(VALUE(_xlpm.GetVal)),
IF(VALUE(_xlpm.GetVal)*AF$2&lt;BY$4,"&lt;"&amp;BY$4,VALUE(_xlpm.GetVal)*AF$2),TRUE,"ERROR"))</f>
        <v>#N/A</v>
      </c>
      <c r="AG103" s="24" t="e">
        <f ca="1" xml:space="preserve">
_xlfn.LET(_xlpm.GetVal,INDIRECT("Eurofins!"&amp;SUBSTITUTE(ADDRESS(1,MATCH(AG$3,Eurofins!$2:$2,0),4),"1","")&amp;($AN$5+$A103)),_xlfn.IFS(
(_xlpm.GetVal)=0,
"",
(_xlpm.GetVal)="nd",
"n.d.",
LEFT(_xlpm.GetVal,1)="&lt;",
IF(AG$2&lt;&gt;1,"&lt;"&amp;VALUE(SUBSTITUTE(SUBSTITUTE(_xlpm.GetVal," ",""),"&lt;",""))*AG$2,"&lt;"&amp;VALUE(SUBSTITUTE(SUBSTITUTE(_xlpm.GetVal," ",""),"&lt;",""))*AG$2),
ISNUMBER(VALUE(_xlpm.GetVal)),
IF(VALUE(_xlpm.GetVal)*AG$2&lt;BZ$4,"&lt;"&amp;BZ$4,VALUE(_xlpm.GetVal)*AG$2),TRUE,"ERROR"))</f>
        <v>#N/A</v>
      </c>
      <c r="AH103" s="25" t="str">
        <f ca="1">IF(SUMPRODUCT(--ISERROR(AI103:AJ103))&lt;2,IF(SUMIF(AI103:AJ103,"&lt;&gt;#VALUE!")&lt;=ALS_Jord_Kalk!BQ$4,"&lt;"&amp;ALS_Jord_Kalk!BQ$4,SUMIF(AI103:AJ103,"&lt;&gt;#VALUE!")),"#VALUE!")</f>
        <v>#VALUE!</v>
      </c>
      <c r="AI103" s="24" t="e">
        <f ca="1">_xlfn.IFS(INDIRECT("Eurofins!"&amp;SUBSTITUTE(ADDRESS(1,MATCH(AI$3,Eurofins!$2:$2,0),4),"1","")&amp;($AN$5+$A103))=0,"",INDIRECT("Eurofins!"&amp;SUBSTITUTE(ADDRESS(1,MATCH(AI$3,Eurofins!$2:$2,0),4),"1","")&amp;($AN$5+$A103))="nd","n.d.",LEFT(INDIRECT("Eurofins!"&amp;SUBSTITUTE(ADDRESS(1,MATCH(AI$3,Eurofins!$2:$2,0),4),"1","")&amp;($AN$5+$A103)),2)="&lt; ",IF(VALUE(SUBSTITUTE(SUBSTITUTE(INDIRECT("Eurofins!"&amp;SUBSTITUTE(ADDRESS(1,MATCH(AI$3,Eurofins!$2:$2,0),4),"1","")&amp;($AN$5+$A103))," ",""),"&lt;",""))*AI$2&lt;=BS$4,"&lt;"&amp;BS$4,"&lt;"&amp;VALUE(SUBSTITUTE(SUBSTITUTE(INDIRECT("Eurofins!"&amp;SUBSTITUTE(ADDRESS(1,MATCH(AI$3,Eurofins!$2:$2,0),4),"1","")&amp;($AN$5+$A103))," ",""),"&lt;",""))*AI$2),LEFT(INDIRECT("Eurofins!"&amp;SUBSTITUTE(ADDRESS(1,MATCH(AI$3,Eurofins!$2:$2,0),4),"1","")&amp;($AN$5+$A103)),1)="&lt;",IF(VALUE(SUBSTITUTE(SUBSTITUTE(INDIRECT("Eurofins!"&amp;SUBSTITUTE(ADDRESS(1,MATCH(AI$3,Eurofins!$2:$2,0),4),"1","")&amp;($AN$5+$A103))," ",""),"&lt;",""))*AI$2&lt;=BS$4,"&lt;"&amp;BS$4,"&lt;"&amp;VALUE(SUBSTITUTE(SUBSTITUTE(INDIRECT("Eurofins!"&amp;SUBSTITUTE(ADDRESS(1,MATCH(AI$3,Eurofins!$2:$2,0),4),"1","")&amp;($AN$5+$A103))," ",""),"&lt;",""))*AI$2),ISNUMBER(VALUE(INDIRECT("Eurofins!"&amp;SUBSTITUTE(ADDRESS(1,MATCH(AI$3,Eurofins!$2:$2,0),4),"1","")&amp;($AN$5+$A103)))),IF(VALUE(INDIRECT("Eurofins!"&amp;SUBSTITUTE(ADDRESS(1,MATCH(AI$3,Eurofins!$2:$2,0),4),"1","")&amp;($AN$5+$A103)))*AI$2&lt;=BS$4,"&lt;"&amp;BS$4,VALUE(INDIRECT("Eurofins!"&amp;SUBSTITUTE(ADDRESS(1,MATCH(AI$3,Eurofins!$2:$2,0),4),"1","")&amp;($AN$5+$A103)))))</f>
        <v>#N/A</v>
      </c>
      <c r="AJ103" s="24" t="e">
        <f ca="1">_xlfn.IFS(INDIRECT("Eurofins!"&amp;SUBSTITUTE(ADDRESS(1,MATCH(AJ$3,Eurofins!$2:$2,0),4),"1","")&amp;($AN$5+$A103))=0,"",INDIRECT("Eurofins!"&amp;SUBSTITUTE(ADDRESS(1,MATCH(AJ$3,Eurofins!$2:$2,0),4),"1","")&amp;($AN$5+$A103))="nd","n.d.",LEFT(INDIRECT("Eurofins!"&amp;SUBSTITUTE(ADDRESS(1,MATCH(AJ$3,Eurofins!$2:$2,0),4),"1","")&amp;($AN$5+$A103)),2)="&lt; ",IF(VALUE(SUBSTITUTE(SUBSTITUTE(INDIRECT("Eurofins!"&amp;SUBSTITUTE(ADDRESS(1,MATCH(AJ$3,Eurofins!$2:$2,0),4),"1","")&amp;($AN$5+$A103))," ",""),"&lt;",""))*AJ$2&lt;=BT$4,"&lt;"&amp;BT$4,"&lt;"&amp;VALUE(SUBSTITUTE(SUBSTITUTE(INDIRECT("Eurofins!"&amp;SUBSTITUTE(ADDRESS(1,MATCH(AJ$3,Eurofins!$2:$2,0),4),"1","")&amp;($AN$5+$A103))," ",""),"&lt;",""))*AJ$2),LEFT(INDIRECT("Eurofins!"&amp;SUBSTITUTE(ADDRESS(1,MATCH(AJ$3,Eurofins!$2:$2,0),4),"1","")&amp;($AN$5+$A103)),1)="&lt;",IF(VALUE(SUBSTITUTE(SUBSTITUTE(INDIRECT("Eurofins!"&amp;SUBSTITUTE(ADDRESS(1,MATCH(AJ$3,Eurofins!$2:$2,0),4),"1","")&amp;($AN$5+$A103))," ",""),"&lt;",""))*AJ$2&lt;=BT$4,"&lt;"&amp;BT$4,"&lt;"&amp;VALUE(SUBSTITUTE(SUBSTITUTE(INDIRECT("Eurofins!"&amp;SUBSTITUTE(ADDRESS(1,MATCH(AJ$3,Eurofins!$2:$2,0),4),"1","")&amp;($AN$5+$A103))," ",""),"&lt;",""))*AJ$2),ISNUMBER(VALUE(INDIRECT("Eurofins!"&amp;SUBSTITUTE(ADDRESS(1,MATCH(AJ$3,Eurofins!$2:$2,0),4),"1","")&amp;($AN$5+$A103)))),IF(VALUE(INDIRECT("Eurofins!"&amp;SUBSTITUTE(ADDRESS(1,MATCH(AJ$3,Eurofins!$2:$2,0),4),"1","")&amp;($AN$5+$A103)))*AJ$2&lt;=BT$4,"&lt;"&amp;BT$4,VALUE(INDIRECT("Eurofins!"&amp;SUBSTITUTE(ADDRESS(1,MATCH(AJ$3,Eurofins!$2:$2,0),4),"1","")&amp;($AN$5+$A103)))))</f>
        <v>#N/A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8</vt:i4>
      </vt:variant>
      <vt:variant>
        <vt:lpstr>Navngitte områder</vt:lpstr>
      </vt:variant>
      <vt:variant>
        <vt:i4>2</vt:i4>
      </vt:variant>
    </vt:vector>
  </HeadingPairs>
  <TitlesOfParts>
    <vt:vector size="10" baseType="lpstr">
      <vt:lpstr>ALS</vt:lpstr>
      <vt:lpstr>Eurofins</vt:lpstr>
      <vt:lpstr>Beskrivelse</vt:lpstr>
      <vt:lpstr>Sedimenter kystvann</vt:lpstr>
      <vt:lpstr>Sedimenter ferskvann</vt:lpstr>
      <vt:lpstr>Arne forviklet</vt:lpstr>
      <vt:lpstr>ALS_Jord_Kalk</vt:lpstr>
      <vt:lpstr>Eurofins_jord_kalk</vt:lpstr>
      <vt:lpstr>'Sedimenter ferskvann'!Utskriftsområde</vt:lpstr>
      <vt:lpstr>'Sedimenter kystvann'!Utskriftsområde</vt:lpstr>
    </vt:vector>
  </TitlesOfParts>
  <Company>Multiconsult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Anne-Britt Haakseth</dc:creator>
  <cp:lastModifiedBy>Solberg, Geir Egil</cp:lastModifiedBy>
  <cp:lastPrinted>2022-01-12T17:36:33Z</cp:lastPrinted>
  <dcterms:created xsi:type="dcterms:W3CDTF">2013-06-18T06:12:44Z</dcterms:created>
  <dcterms:modified xsi:type="dcterms:W3CDTF">2023-09-13T07:16:44Z</dcterms:modified>
</cp:coreProperties>
</file>